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:\My Documents\03. 2025 Mowing Tender\Tender Documents\Tender Documents\Final KBK\4. Pricing Schedules\"/>
    </mc:Choice>
  </mc:AlternateContent>
  <bookViews>
    <workbookView xWindow="28680" yWindow="-120" windowWidth="29040" windowHeight="15720" tabRatio="785"/>
  </bookViews>
  <sheets>
    <sheet name="Package 4 BOQ" sheetId="22" r:id="rId1"/>
  </sheets>
  <definedNames>
    <definedName name="_xlnm.Print_Area" localSheetId="0">'Package 4 BOQ'!$A$1:$G$553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405" i="22" l="1"/>
  <c r="F403" i="22"/>
  <c r="F399" i="22"/>
  <c r="F551" i="22"/>
  <c r="G551" i="22" s="1"/>
  <c r="F549" i="22"/>
  <c r="E549" i="22"/>
  <c r="F546" i="22"/>
  <c r="G546" i="22" s="1"/>
  <c r="F544" i="22"/>
  <c r="E544" i="22"/>
  <c r="F538" i="22"/>
  <c r="F536" i="22"/>
  <c r="F478" i="22"/>
  <c r="G478" i="22" s="1"/>
  <c r="F476" i="22"/>
  <c r="E476" i="22"/>
  <c r="F473" i="22"/>
  <c r="G473" i="22" s="1"/>
  <c r="F471" i="22"/>
  <c r="E471" i="22"/>
  <c r="F465" i="22"/>
  <c r="G476" i="22" l="1"/>
  <c r="G544" i="22"/>
  <c r="G549" i="22"/>
  <c r="G471" i="22"/>
  <c r="F401" i="22"/>
  <c r="F391" i="22"/>
  <c r="F389" i="22"/>
  <c r="F327" i="22"/>
  <c r="E327" i="22"/>
  <c r="G327" i="22" s="1"/>
  <c r="F325" i="22"/>
  <c r="F319" i="22"/>
  <c r="G201" i="22"/>
  <c r="E391" i="22"/>
  <c r="E389" i="22"/>
  <c r="G33" i="22"/>
  <c r="G132" i="22"/>
  <c r="G288" i="22"/>
  <c r="G308" i="22"/>
  <c r="G358" i="22"/>
  <c r="G378" i="22"/>
  <c r="G434" i="22"/>
  <c r="G454" i="22"/>
  <c r="G505" i="22"/>
  <c r="G525" i="22"/>
  <c r="A411" i="22" l="1"/>
  <c r="A336" i="22"/>
  <c r="A483" i="22"/>
  <c r="A265" i="22"/>
  <c r="G524" i="22" l="1"/>
  <c r="G523" i="22"/>
  <c r="G522" i="22"/>
  <c r="G521" i="22"/>
  <c r="G518" i="22"/>
  <c r="G517" i="22"/>
  <c r="G504" i="22"/>
  <c r="G503" i="22"/>
  <c r="G502" i="22"/>
  <c r="G501" i="22"/>
  <c r="G498" i="22"/>
  <c r="G497" i="22"/>
  <c r="G453" i="22"/>
  <c r="G452" i="22"/>
  <c r="G451" i="22"/>
  <c r="G450" i="22"/>
  <c r="G447" i="22"/>
  <c r="G446" i="22"/>
  <c r="G433" i="22"/>
  <c r="G432" i="22"/>
  <c r="G431" i="22"/>
  <c r="G430" i="22"/>
  <c r="G427" i="22"/>
  <c r="G426" i="22"/>
  <c r="G377" i="22"/>
  <c r="G376" i="22"/>
  <c r="G375" i="22"/>
  <c r="G374" i="22"/>
  <c r="G371" i="22"/>
  <c r="G370" i="22"/>
  <c r="G357" i="22"/>
  <c r="G356" i="22"/>
  <c r="G355" i="22"/>
  <c r="G354" i="22"/>
  <c r="G351" i="22"/>
  <c r="G350" i="22"/>
  <c r="G307" i="22"/>
  <c r="G306" i="22"/>
  <c r="G305" i="22"/>
  <c r="G304" i="22"/>
  <c r="G301" i="22"/>
  <c r="G300" i="22"/>
  <c r="G287" i="22"/>
  <c r="G286" i="22"/>
  <c r="G285" i="22"/>
  <c r="G284" i="22"/>
  <c r="G281" i="22"/>
  <c r="G280" i="22"/>
  <c r="G131" i="22"/>
  <c r="G130" i="22"/>
  <c r="G129" i="22"/>
  <c r="G128" i="22"/>
  <c r="G125" i="22"/>
  <c r="G124" i="22"/>
  <c r="G76" i="22"/>
  <c r="G44" i="22"/>
  <c r="G42" i="22"/>
  <c r="G35" i="22"/>
  <c r="E37" i="22" s="1"/>
  <c r="G32" i="22"/>
  <c r="G31" i="22"/>
  <c r="G30" i="22"/>
  <c r="G29" i="22"/>
  <c r="G25" i="22"/>
  <c r="G24" i="22"/>
  <c r="G14" i="22"/>
  <c r="E46" i="22" l="1"/>
  <c r="G538" i="22" l="1"/>
  <c r="G465" i="22"/>
  <c r="E401" i="22"/>
  <c r="E399" i="22"/>
  <c r="G391" i="22"/>
  <c r="G389" i="22"/>
  <c r="E325" i="22"/>
  <c r="G325" i="22" s="1"/>
  <c r="G319" i="22"/>
  <c r="E181" i="22"/>
  <c r="G181" i="22" s="1"/>
  <c r="G141" i="22"/>
  <c r="G163" i="22" s="1"/>
  <c r="G172" i="22" s="1"/>
  <c r="G46" i="22"/>
  <c r="G37" i="22"/>
  <c r="A485" i="22"/>
  <c r="A484" i="22"/>
  <c r="A413" i="22"/>
  <c r="A412" i="22"/>
  <c r="A338" i="22"/>
  <c r="A337" i="22"/>
  <c r="A267" i="22"/>
  <c r="A266" i="22"/>
  <c r="A224" i="22"/>
  <c r="A223" i="22"/>
  <c r="A165" i="22"/>
  <c r="A164" i="22"/>
  <c r="A110" i="22"/>
  <c r="A109" i="22"/>
  <c r="A62" i="22"/>
  <c r="A61" i="22"/>
  <c r="G399" i="22" l="1"/>
  <c r="E403" i="22"/>
  <c r="G403" i="22" s="1"/>
  <c r="G334" i="22"/>
  <c r="G244" i="22" s="1"/>
  <c r="G481" i="22"/>
  <c r="G246" i="22" s="1"/>
  <c r="E405" i="22"/>
  <c r="G405" i="22" s="1"/>
  <c r="G401" i="22"/>
  <c r="G59" i="22"/>
  <c r="G70" i="22" s="1"/>
  <c r="G553" i="22"/>
  <c r="G247" i="22" s="1"/>
  <c r="E188" i="22"/>
  <c r="G188" i="22" s="1"/>
  <c r="G222" i="22" s="1"/>
  <c r="G237" i="22" s="1"/>
  <c r="G240" i="22" s="1"/>
  <c r="G253" i="22" s="1"/>
  <c r="G409" i="22" l="1"/>
  <c r="G245" i="22" s="1"/>
  <c r="G249" i="22" s="1"/>
  <c r="E98" i="22" s="1"/>
  <c r="G255" i="22" l="1"/>
  <c r="G98" i="22"/>
  <c r="G108" i="22" s="1"/>
  <c r="G232" i="22" s="1"/>
  <c r="G235" i="22" s="1"/>
  <c r="G251" i="22" s="1"/>
  <c r="G258" i="22" l="1"/>
  <c r="G260" i="22" s="1"/>
  <c r="G262" i="22" s="1"/>
  <c r="F263" i="22" s="1"/>
</calcChain>
</file>

<file path=xl/sharedStrings.xml><?xml version="1.0" encoding="utf-8"?>
<sst xmlns="http://schemas.openxmlformats.org/spreadsheetml/2006/main" count="594" uniqueCount="185">
  <si>
    <t>MAIN CONTRACTOR</t>
  </si>
  <si>
    <t>PART 1.1 MANAGEMENT</t>
  </si>
  <si>
    <t>ITEM NO</t>
  </si>
  <si>
    <t>DESCRIPTION</t>
  </si>
  <si>
    <t>UNIT</t>
  </si>
  <si>
    <t>QUANTITY</t>
  </si>
  <si>
    <t>RATE</t>
  </si>
  <si>
    <t>AMOUNT</t>
  </si>
  <si>
    <t>TENDERERS TO REFER TO THE PRICING INSTRUCTIONS</t>
  </si>
  <si>
    <t>M0300</t>
  </si>
  <si>
    <t>CONTRACTOR'S ESTABLISHMENT ON SITE AND GENERAL OBLIGATIONS</t>
  </si>
  <si>
    <t>M030.01</t>
  </si>
  <si>
    <t>Fixed Obligations</t>
  </si>
  <si>
    <t>Lump Sum</t>
  </si>
  <si>
    <t>Payment of the Lump Sum shall be as follows:</t>
  </si>
  <si>
    <t>(a)</t>
  </si>
  <si>
    <t xml:space="preserve">General Mow. </t>
  </si>
  <si>
    <t>Period</t>
  </si>
  <si>
    <t>(b)</t>
  </si>
  <si>
    <t xml:space="preserve">Shoulder Mow. </t>
  </si>
  <si>
    <t>All Occupational health and safety obligations including that of EME Subcontractors</t>
  </si>
  <si>
    <t>Prov Sum</t>
  </si>
  <si>
    <t>%</t>
  </si>
  <si>
    <t xml:space="preserve">PM020.06 </t>
  </si>
  <si>
    <t>Training</t>
  </si>
  <si>
    <t>Including Main Contractor plus EME sub-contractors as instructed by the Employer</t>
  </si>
  <si>
    <t>Safety</t>
  </si>
  <si>
    <t>Remuneration of workers undergoing training</t>
  </si>
  <si>
    <t>(c)</t>
  </si>
  <si>
    <t>NOTE.</t>
  </si>
  <si>
    <t>1. The rate paid for workers undergoing training shall be R40 per hour, which includes all costs including transport, meals and other subsistence.</t>
  </si>
  <si>
    <t>2. The daily rate shall be based on a max six (6) hrs for class room training and eight (8) hrs for practical training</t>
  </si>
  <si>
    <t>3. The contractor shall nominate per training category. 2 persons from Main Contractor and 1 each from EME sub-contractors.</t>
  </si>
  <si>
    <t>4. N3TC shall cover the cost of the training and materials if applicable as well as the venue.</t>
  </si>
  <si>
    <t>CARRIED FORWARD TO NEXT PAGE</t>
  </si>
  <si>
    <t>PART 1.1 MANAGEMENT (continued)</t>
  </si>
  <si>
    <t>BROUGHT FORWARD FROM PREVIOUS PAGE</t>
  </si>
  <si>
    <t>PM0500</t>
  </si>
  <si>
    <t>ACCOMMODATION OF TRAFFIC</t>
  </si>
  <si>
    <t>PM050.01</t>
  </si>
  <si>
    <t>Accommodation of Traffic</t>
  </si>
  <si>
    <t>Provision of temporary traffic control facilities.</t>
  </si>
  <si>
    <t>The Main Contractor shall issue the required road signs to the EME Sub-Contractors at the commencement of each mowing Period.</t>
  </si>
  <si>
    <t>The minimum Tenderer Rate for Item PM050.01 (a) shall be R20,000.00.</t>
  </si>
  <si>
    <t>This is to ensure adequate provision for required signs, in particular should the Contractor request the Employer  to assist in procuring the signs under this item.</t>
  </si>
  <si>
    <t>Deduct item should the Contractor request the Employer to assist in purchasing the required road signs.</t>
  </si>
  <si>
    <t>The amount to be deducted shall be the actual cost price of the road signs purchased by the Employer at the request of the Contractor.</t>
  </si>
  <si>
    <t>PM6120</t>
  </si>
  <si>
    <t>MANAGEMENT OF EME SUB-CONTRACTORS</t>
  </si>
  <si>
    <t>Contractor to tender a percentage mark-up on the value of the EME work done as a fee for the management of sub-contractors</t>
  </si>
  <si>
    <t>Calculation of the Management Fee for the Tender.</t>
  </si>
  <si>
    <t xml:space="preserve">The "QUANTITY" for this item shall be determined by inserting the Total for the Scheduled Works by EME Sub-Contractors from the Summary Page below sub-Total Part 2 </t>
  </si>
  <si>
    <t>Multiply this sub-Total be the tendered management fee to obtain the total tendered amount for Management Fee.</t>
  </si>
  <si>
    <t>The minimum Tenderer Rate for Item PM612.01 shall be 5%.</t>
  </si>
  <si>
    <t>TOTAL PART 1.1: MANAGEMENT CARRIED TO SUMMARY</t>
  </si>
  <si>
    <t>PART 1.2: OPERATIONAL</t>
  </si>
  <si>
    <t>PM050.03</t>
  </si>
  <si>
    <t>Accommodation of traffic and maintaining temporary deviations.</t>
  </si>
  <si>
    <t>Main Contractor.  Measured per period</t>
  </si>
  <si>
    <t>Payment pro-rata to value of work done in Period</t>
  </si>
  <si>
    <t>M6100</t>
  </si>
  <si>
    <t>CONTROLLING VEGETATION GROWTH: MOWING AND CUTTING</t>
  </si>
  <si>
    <t>PM610.01</t>
  </si>
  <si>
    <t xml:space="preserve">Shoulder mowing and removal of grass cuttings </t>
  </si>
  <si>
    <t xml:space="preserve">Reserve with dual carriageway, min width 3m including full median width, excluding interchanges. Including baling/removal.   </t>
  </si>
  <si>
    <t>km</t>
  </si>
  <si>
    <t xml:space="preserve">Reserve with single carriageway, min width 3m excluding interchanges. Including baling/removal.   </t>
  </si>
  <si>
    <t>No</t>
  </si>
  <si>
    <t>Refer to Table in Section C4.1.2.4</t>
  </si>
  <si>
    <t>(d)</t>
  </si>
  <si>
    <t>PART 1.2 : OPERATIONAL (continued)</t>
  </si>
  <si>
    <t>PM610.02</t>
  </si>
  <si>
    <t>General mow interchanges</t>
  </si>
  <si>
    <t>Extra over item PM610.02 (a) for baling and or removal of grass cuttings from reserve with dual carriageway</t>
  </si>
  <si>
    <t>(f)</t>
  </si>
  <si>
    <t>(g)</t>
  </si>
  <si>
    <t>Baling and Removal of cut grass from the road reserve or interchanges where the grass is mowed by others</t>
  </si>
  <si>
    <t>(i)</t>
  </si>
  <si>
    <t>From reserve  with dual carriageway</t>
  </si>
  <si>
    <t xml:space="preserve">Rate only </t>
  </si>
  <si>
    <t>(ii)</t>
  </si>
  <si>
    <t>From reserve with single carriageway</t>
  </si>
  <si>
    <t>(iii)</t>
  </si>
  <si>
    <t xml:space="preserve">From interchanges </t>
  </si>
  <si>
    <t>The rates tendered under this "Rate Only" item shall not exceed the rate tendered for items PM610.02 (d), (e) &amp; (f) respectively by more than 30%.</t>
  </si>
  <si>
    <t xml:space="preserve">PM611.01 </t>
  </si>
  <si>
    <t>TOTAL PART 1.2  MAIN CONTRACTOR OPERATIONAL CARRIED TO SUMMARY</t>
  </si>
  <si>
    <t>SUMMARY OF BILL OF QUANTITIES AND CALCULATION OF THE TENDER SUM</t>
  </si>
  <si>
    <t>SECTION</t>
  </si>
  <si>
    <t>PART 1.1</t>
  </si>
  <si>
    <t>MANAGEMENT SECTION (MAIN CONTRACTOR)</t>
  </si>
  <si>
    <t>SUB-TOTAL PART 1.1 : MANAGEMENT SECTION</t>
  </si>
  <si>
    <t>PART 1.2</t>
  </si>
  <si>
    <t>OPERATIONAL SECTION (MAIN CONTRACTOR)</t>
  </si>
  <si>
    <t>SUB-TOTAL PART 1.2 : OPERATIONAL SECTION</t>
  </si>
  <si>
    <t>PART 2</t>
  </si>
  <si>
    <t>WORK BY EME SUBCONTRACTORS</t>
  </si>
  <si>
    <t>PART 2.1 EME 1</t>
  </si>
  <si>
    <t>TOTAL VALUE OF SCHEDULE 2.1 -  EME 1 BOQ</t>
  </si>
  <si>
    <t>Total brought forward  from EME 1</t>
  </si>
  <si>
    <t>PART 2.2 EME 2</t>
  </si>
  <si>
    <t>TOTAL VALUE OF SCHEDULE 2.2 -  EME 2 BOQ</t>
  </si>
  <si>
    <t>Total brought forward  from EME 2</t>
  </si>
  <si>
    <t>PART 2.3 EME 3</t>
  </si>
  <si>
    <t>TOTAL VALUE OF SCHEDULE 2.3 -  EME 3 BOQ</t>
  </si>
  <si>
    <t>Total brought forward  from EME 3</t>
  </si>
  <si>
    <t>PART 2.4 EME 4</t>
  </si>
  <si>
    <t>TOTAL VALUE OF SCHEDULE 2.4 -  EME 4 BOQ</t>
  </si>
  <si>
    <t>Total brought forward  from EME 4</t>
  </si>
  <si>
    <t>SUB-TOTAL PART 2 : WORK FOR SUBCONTRACTORS CARRIED FORWARD TO ITEM "PM 612.01" QUANTITY COLUMN</t>
  </si>
  <si>
    <t>SUB-TOTAL PART 1.2: OPERATIONAL SECTION</t>
  </si>
  <si>
    <t>SUB-TOTAL PART 2 : WORK FOR SUBCONTRACTORS</t>
  </si>
  <si>
    <t xml:space="preserve">SUB-TOTAL SCHEDULE A </t>
  </si>
  <si>
    <t>VAT AT 15%</t>
  </si>
  <si>
    <t>TOTAL TENDER SUM CARRIED FORWARD TO FORM OF OFFER</t>
  </si>
  <si>
    <t>EME 1</t>
  </si>
  <si>
    <t>PART 2.1: EME 1</t>
  </si>
  <si>
    <t>The required road signs will be provided by the Main Contractor</t>
  </si>
  <si>
    <t>Accommodation of traffic and maintaining temporary deviations. Measured per period</t>
  </si>
  <si>
    <t>The Employer has fixed rates under Item PM050.03 (a) and (b)</t>
  </si>
  <si>
    <t>Payment shall be pro-rata to value of work done in Period</t>
  </si>
  <si>
    <t>General Mow. (Fixed Rate by Employer)</t>
  </si>
  <si>
    <t>Shoulder Mow. (Fixed Rate by Employer)</t>
  </si>
  <si>
    <t>NOTE:  The Part 2.1 EME Contractor rates for Items PM610.01 and PM610.02 shall be the same as the rates tendered by the Main Contractor for the respective Items.</t>
  </si>
  <si>
    <t>Therefore the rates tendered under the items in Part 1.2 shall be transferred to the respective items in this Schedule for Part 2.1.</t>
  </si>
  <si>
    <t xml:space="preserve">Reserve with dual carriageway, min width 3m excluding interchanges. Including baling/removal.   </t>
  </si>
  <si>
    <t>TOTAL SCHEDULE 2.1 CARRIED FORWARD TO SUMMARY SCHEDULE  MAIN CONTRACTOR BOQ - PART 2</t>
  </si>
  <si>
    <t>EME 2</t>
  </si>
  <si>
    <t>EME 3</t>
  </si>
  <si>
    <t>EME 4</t>
  </si>
  <si>
    <t>Rate Only</t>
  </si>
  <si>
    <t>PACKAGE 4</t>
  </si>
  <si>
    <t>General mow  reserve with single carriageway, excluding interchanges</t>
  </si>
  <si>
    <t>(e )</t>
  </si>
  <si>
    <t>Reserve with single carriageway, min width 3m excluding interchanges. Including baling/removal.</t>
  </si>
  <si>
    <t>MOWING, CUTTING AND REMOVAL OF VEGETATION ON THE N3 – PACKAGE 4</t>
  </si>
  <si>
    <t>Extra over item PM610.02 (b) for baling and or removal of grass cuttings from reserve with single carriageway</t>
  </si>
  <si>
    <t>N3-7X km 0 to N3-7X km 10</t>
  </si>
  <si>
    <t>Reserve with single carriageway, min width 3m, excluding interchanges. Including baling/removal</t>
  </si>
  <si>
    <t xml:space="preserve">Reserve with single carriageway, min width 3m excluding interchanges. Including baling/removal. </t>
  </si>
  <si>
    <t xml:space="preserve">General mow  reserve with dual carriageway including the full median width, excluding interchanges, </t>
  </si>
  <si>
    <t>N3-7X km 10 to N3-7X km 20</t>
  </si>
  <si>
    <t>N3-7X km 20 to N3-7X km 30</t>
  </si>
  <si>
    <t>N3-7X km 30 to N3-7X km 40</t>
  </si>
  <si>
    <t>(i)  Cycle 1 General mow April to June 2026</t>
  </si>
  <si>
    <t>(ii) Cycle 2 General mow April to June 2027</t>
  </si>
  <si>
    <t>(i)   Cycle 1: Shoulder mow November to December 2025</t>
  </si>
  <si>
    <t>(ii)  Cycle 1: Shoulder Mow January to February 2026</t>
  </si>
  <si>
    <t>(iii) Cycle 1: Shoulder mow November to December 2026</t>
  </si>
  <si>
    <t>(iv) Cycle 2: Shoulder Mow January to February 2027</t>
  </si>
  <si>
    <t>PM030.03</t>
  </si>
  <si>
    <t>(e)</t>
  </si>
  <si>
    <t>PM030.09</t>
  </si>
  <si>
    <t>PART 2.2: EME 2</t>
  </si>
  <si>
    <t>NOTE:  The Part 2.2 EME Contractor rates for Items PM610.01 and PM610.02 shall be the same as the rates tendered by the Main Contractor for the respective Items.</t>
  </si>
  <si>
    <t>PART 2.3: EME 3</t>
  </si>
  <si>
    <t>NOTE:  The Part 2.3 EME Contractor rates for Items PM610.01 and PM610.02 shall be the same as the rates tendered by the Main Contractor for the respective Items.</t>
  </si>
  <si>
    <t>PART 2.4: EME 4</t>
  </si>
  <si>
    <t>NOTE:  The Part 2.4 EME Contractor rates for Items PM610.01 and PM610.02 shall be the same as the rates tendered by the Main Contractor for the respective Items.</t>
  </si>
  <si>
    <t>Main Contractor</t>
  </si>
  <si>
    <t>N3-7X km 40 to N3-7X km 63</t>
  </si>
  <si>
    <t>50% on commencement of the contract.</t>
  </si>
  <si>
    <t>35% when contract period reaches half of the contract period.</t>
  </si>
  <si>
    <t>15% on completion of the contract.</t>
  </si>
  <si>
    <t>Period Related Obligation</t>
  </si>
  <si>
    <t>(Payment pro-rata to value of work done in Period)</t>
  </si>
  <si>
    <t>The Contractor's overhead charges and profit in respect of sub-item PM030.09 (a)</t>
  </si>
  <si>
    <t>The Contractor's overhead charges and profit in respect of sub-item PM020.06 (a) &amp; (b) above</t>
  </si>
  <si>
    <t>This Item is for the payment of all road signs required by the Main Contractor and EME Sub-Contractors for the duration of the Contract namely 26 months</t>
  </si>
  <si>
    <t>The Main Contractor shall be responsible for the maintenance and safe keeping of all road signs for the duration of the Contract, namely 26 months.</t>
  </si>
  <si>
    <t>The life of the signs is deemed to be the Duration of the contract, namely 26 months.</t>
  </si>
  <si>
    <t>PC Sum</t>
  </si>
  <si>
    <t>(Mowing of interchanges is measured separately)</t>
  </si>
  <si>
    <t>Cutting of designated areas on the instruction of the Engineer</t>
  </si>
  <si>
    <t>Therefore the rates tendered under the items in Part 1.2 shall be transferred to the respective items in this Schedule for Part 2.2.</t>
  </si>
  <si>
    <t>Therefore the rates tendered under the items in Part 1.2 shall be transferred to the respective items in this Schedule for Part 2.3.</t>
  </si>
  <si>
    <t>Therefore the rates tendered under the items in Part 1.2 shall be transferred to the respective items in this Schedule for Part 2.4.</t>
  </si>
  <si>
    <t>General mowing of the full road reserve</t>
  </si>
  <si>
    <t>(Removal of grass cuttings and or baling measured separately)</t>
  </si>
  <si>
    <t>(General mowing of interchanges is measured separately)</t>
  </si>
  <si>
    <t>(v) Cycle 2: Shoulder Mow November to December 2027</t>
  </si>
  <si>
    <t>PM612.01</t>
  </si>
  <si>
    <t>Handling Fee payable for management of subcontractors</t>
  </si>
  <si>
    <t>Extra over item PM610.02 (c) for baling and or removal of grass cuttings from interchanges</t>
  </si>
  <si>
    <t>CONTRACT N3TC/RM-2025-604: Van Reenen to Meul River_N3-7X km 0 to N3-7X km 63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</si>
</sst>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 * #,##0.00_ ;_ * \-#,##0.00_ ;_ * &quot;-&quot;??_ ;_ @_ "/>
    <numFmt numFmtId="164" formatCode="_-* #,##0.00_-;\-* #,##0.00_-;_-* &quot;-&quot;??_-;_-@_-"/>
    <numFmt numFmtId="165" formatCode="&quot;R&quot;\ #,##0.00;[Red]&quot;R&quot;\ #,##0.00"/>
    <numFmt numFmtId="166" formatCode="0.0"/>
  </numFmts>
  <fonts count="14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9"/>
      <name val="Arial"/>
      <family val="2"/>
    </font>
    <font>
      <sz val="9"/>
      <color rgb="FFFF0000"/>
      <name val="Arial"/>
      <family val="2"/>
    </font>
    <font>
      <b/>
      <sz val="9"/>
      <name val="Arial"/>
      <family val="2"/>
    </font>
    <font>
      <u/>
      <sz val="9"/>
      <name val="Arial"/>
      <family val="2"/>
    </font>
    <font>
      <i/>
      <sz val="9"/>
      <name val="Arial"/>
      <family val="2"/>
    </font>
    <font>
      <b/>
      <u/>
      <sz val="9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1"/>
      <color theme="1"/>
      <name val="Calibri"/>
      <family val="2"/>
      <scheme val="minor"/>
    </font>
    <font>
      <strike/>
      <sz val="9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99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</borders>
  <cellStyleXfs count="8">
    <xf numFmtId="0" fontId="0" fillId="0" borderId="0"/>
    <xf numFmtId="0" fontId="1" fillId="0" borderId="0" applyNumberFormat="0" applyFill="0" applyBorder="0" applyAlignment="0" applyProtection="0"/>
    <xf numFmtId="3" fontId="2" fillId="0" borderId="8" applyProtection="0"/>
    <xf numFmtId="0" fontId="3" fillId="0" borderId="0"/>
    <xf numFmtId="43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43" fontId="2" fillId="0" borderId="0" applyFont="0" applyFill="0" applyBorder="0" applyAlignment="0" applyProtection="0"/>
    <xf numFmtId="164" fontId="12" fillId="0" borderId="0" applyFont="0" applyFill="0" applyBorder="0" applyAlignment="0" applyProtection="0"/>
  </cellStyleXfs>
  <cellXfs count="182">
    <xf numFmtId="0" fontId="0" fillId="0" borderId="0" xfId="0"/>
    <xf numFmtId="1" fontId="4" fillId="0" borderId="13" xfId="4" applyNumberFormat="1" applyFont="1" applyFill="1" applyBorder="1" applyAlignment="1" applyProtection="1">
      <alignment horizontal="center" vertical="center"/>
    </xf>
    <xf numFmtId="1" fontId="4" fillId="0" borderId="14" xfId="4" applyNumberFormat="1" applyFont="1" applyFill="1" applyBorder="1" applyAlignment="1" applyProtection="1">
      <alignment horizontal="center" vertical="center"/>
    </xf>
    <xf numFmtId="1" fontId="4" fillId="0" borderId="0" xfId="4" applyNumberFormat="1" applyFont="1" applyFill="1" applyBorder="1" applyAlignment="1" applyProtection="1">
      <alignment horizontal="center" vertical="center"/>
    </xf>
    <xf numFmtId="1" fontId="2" fillId="0" borderId="0" xfId="4" applyNumberFormat="1" applyFont="1" applyFill="1" applyAlignment="1" applyProtection="1">
      <alignment horizontal="center" vertical="center"/>
    </xf>
    <xf numFmtId="164" fontId="5" fillId="0" borderId="7" xfId="4" applyNumberFormat="1" applyFont="1" applyFill="1" applyBorder="1" applyAlignment="1" applyProtection="1">
      <alignment horizontal="left"/>
    </xf>
    <xf numFmtId="1" fontId="4" fillId="0" borderId="13" xfId="6" applyNumberFormat="1" applyFont="1" applyFill="1" applyBorder="1" applyAlignment="1" applyProtection="1">
      <alignment horizontal="center" vertical="center"/>
    </xf>
    <xf numFmtId="164" fontId="4" fillId="0" borderId="2" xfId="6" applyNumberFormat="1" applyFont="1" applyFill="1" applyBorder="1" applyAlignment="1" applyProtection="1">
      <alignment horizontal="center" vertical="center"/>
    </xf>
    <xf numFmtId="164" fontId="4" fillId="0" borderId="5" xfId="6" applyNumberFormat="1" applyFont="1" applyFill="1" applyBorder="1" applyAlignment="1" applyProtection="1">
      <alignment horizontal="center" vertical="center"/>
    </xf>
    <xf numFmtId="164" fontId="4" fillId="0" borderId="6" xfId="6" applyNumberFormat="1" applyFont="1" applyFill="1" applyBorder="1" applyAlignment="1" applyProtection="1">
      <alignment horizontal="center" vertical="center"/>
    </xf>
    <xf numFmtId="164" fontId="4" fillId="0" borderId="15" xfId="6" applyNumberFormat="1" applyFont="1" applyFill="1" applyBorder="1" applyAlignment="1" applyProtection="1">
      <alignment horizontal="right" vertical="center"/>
    </xf>
    <xf numFmtId="164" fontId="4" fillId="0" borderId="4" xfId="6" applyNumberFormat="1" applyFont="1" applyFill="1" applyBorder="1" applyAlignment="1" applyProtection="1">
      <alignment horizontal="right" vertical="center"/>
    </xf>
    <xf numFmtId="164" fontId="4" fillId="0" borderId="10" xfId="6" applyNumberFormat="1" applyFont="1" applyFill="1" applyBorder="1" applyAlignment="1" applyProtection="1">
      <alignment horizontal="right" vertical="center"/>
    </xf>
    <xf numFmtId="164" fontId="4" fillId="0" borderId="19" xfId="6" applyNumberFormat="1" applyFont="1" applyFill="1" applyBorder="1" applyAlignment="1" applyProtection="1">
      <alignment horizontal="right" vertical="center"/>
    </xf>
    <xf numFmtId="164" fontId="4" fillId="0" borderId="3" xfId="6" applyNumberFormat="1" applyFont="1" applyFill="1" applyBorder="1" applyAlignment="1" applyProtection="1">
      <alignment horizontal="right" vertical="center"/>
    </xf>
    <xf numFmtId="1" fontId="4" fillId="0" borderId="4" xfId="6" applyNumberFormat="1" applyFont="1" applyFill="1" applyBorder="1" applyAlignment="1" applyProtection="1">
      <alignment horizontal="center" vertical="center"/>
    </xf>
    <xf numFmtId="1" fontId="4" fillId="0" borderId="15" xfId="6" applyNumberFormat="1" applyFont="1" applyFill="1" applyBorder="1" applyAlignment="1" applyProtection="1">
      <alignment horizontal="center" vertical="center"/>
    </xf>
    <xf numFmtId="1" fontId="4" fillId="0" borderId="10" xfId="6" applyNumberFormat="1" applyFont="1" applyFill="1" applyBorder="1" applyAlignment="1" applyProtection="1">
      <alignment horizontal="center" vertical="center"/>
    </xf>
    <xf numFmtId="1" fontId="4" fillId="0" borderId="15" xfId="4" applyNumberFormat="1" applyFont="1" applyFill="1" applyBorder="1" applyAlignment="1" applyProtection="1">
      <alignment horizontal="center" vertical="center"/>
    </xf>
    <xf numFmtId="1" fontId="4" fillId="0" borderId="10" xfId="4" applyNumberFormat="1" applyFont="1" applyFill="1" applyBorder="1" applyAlignment="1" applyProtection="1">
      <alignment horizontal="center" vertical="center"/>
    </xf>
    <xf numFmtId="1" fontId="4" fillId="0" borderId="4" xfId="4" applyNumberFormat="1" applyFont="1" applyFill="1" applyBorder="1" applyAlignment="1" applyProtection="1">
      <alignment horizontal="center" vertical="center"/>
    </xf>
    <xf numFmtId="166" fontId="4" fillId="0" borderId="15" xfId="6" applyNumberFormat="1" applyFont="1" applyFill="1" applyBorder="1" applyAlignment="1" applyProtection="1">
      <alignment horizontal="center" vertical="center"/>
    </xf>
    <xf numFmtId="164" fontId="4" fillId="0" borderId="21" xfId="6" applyNumberFormat="1" applyFont="1" applyFill="1" applyBorder="1" applyAlignment="1" applyProtection="1">
      <alignment horizontal="right" vertical="center"/>
    </xf>
    <xf numFmtId="164" fontId="4" fillId="0" borderId="20" xfId="6" applyNumberFormat="1" applyFont="1" applyFill="1" applyBorder="1" applyAlignment="1" applyProtection="1">
      <alignment horizontal="right" vertical="center"/>
    </xf>
    <xf numFmtId="1" fontId="5" fillId="0" borderId="0" xfId="6" applyNumberFormat="1" applyFont="1" applyFill="1" applyBorder="1" applyAlignment="1" applyProtection="1">
      <alignment horizontal="center" vertical="center"/>
    </xf>
    <xf numFmtId="1" fontId="5" fillId="0" borderId="0" xfId="4" applyNumberFormat="1" applyFont="1" applyFill="1" applyBorder="1" applyAlignment="1" applyProtection="1">
      <alignment horizontal="center" vertical="center"/>
    </xf>
    <xf numFmtId="164" fontId="4" fillId="0" borderId="5" xfId="6" applyNumberFormat="1" applyFont="1" applyFill="1" applyBorder="1" applyAlignment="1" applyProtection="1">
      <alignment vertical="center"/>
    </xf>
    <xf numFmtId="164" fontId="4" fillId="0" borderId="2" xfId="6" applyNumberFormat="1" applyFont="1" applyFill="1" applyBorder="1" applyAlignment="1" applyProtection="1">
      <alignment vertical="center"/>
    </xf>
    <xf numFmtId="1" fontId="5" fillId="0" borderId="14" xfId="4" applyNumberFormat="1" applyFont="1" applyFill="1" applyBorder="1" applyAlignment="1" applyProtection="1">
      <alignment horizontal="center" vertical="center"/>
    </xf>
    <xf numFmtId="164" fontId="4" fillId="0" borderId="6" xfId="6" applyNumberFormat="1" applyFont="1" applyFill="1" applyBorder="1" applyAlignment="1" applyProtection="1">
      <alignment vertical="center"/>
    </xf>
    <xf numFmtId="164" fontId="4" fillId="0" borderId="5" xfId="6" applyNumberFormat="1" applyFont="1" applyFill="1" applyBorder="1" applyAlignment="1" applyProtection="1">
      <alignment horizontal="right" vertical="center"/>
    </xf>
    <xf numFmtId="164" fontId="4" fillId="0" borderId="5" xfId="6" applyNumberFormat="1" applyFont="1" applyFill="1" applyBorder="1" applyAlignment="1" applyProtection="1">
      <alignment horizontal="centerContinuous" vertical="center"/>
    </xf>
    <xf numFmtId="165" fontId="4" fillId="0" borderId="2" xfId="6" applyNumberFormat="1" applyFont="1" applyFill="1" applyBorder="1" applyAlignment="1" applyProtection="1">
      <alignment vertical="center"/>
    </xf>
    <xf numFmtId="165" fontId="4" fillId="0" borderId="6" xfId="6" applyNumberFormat="1" applyFont="1" applyFill="1" applyBorder="1" applyAlignment="1" applyProtection="1">
      <alignment vertical="center"/>
    </xf>
    <xf numFmtId="165" fontId="4" fillId="0" borderId="5" xfId="6" applyNumberFormat="1" applyFont="1" applyFill="1" applyBorder="1" applyAlignment="1" applyProtection="1">
      <alignment vertical="center"/>
    </xf>
    <xf numFmtId="164" fontId="4" fillId="0" borderId="1" xfId="6" applyNumberFormat="1" applyFont="1" applyFill="1" applyBorder="1" applyAlignment="1" applyProtection="1">
      <alignment vertical="center"/>
    </xf>
    <xf numFmtId="0" fontId="1" fillId="0" borderId="15" xfId="1" applyFill="1" applyBorder="1" applyAlignment="1" applyProtection="1">
      <alignment horizontal="left" vertical="center"/>
    </xf>
    <xf numFmtId="165" fontId="4" fillId="0" borderId="23" xfId="6" applyNumberFormat="1" applyFont="1" applyFill="1" applyBorder="1" applyAlignment="1" applyProtection="1">
      <alignment vertical="center"/>
    </xf>
    <xf numFmtId="165" fontId="4" fillId="0" borderId="5" xfId="6" applyNumberFormat="1" applyFont="1" applyFill="1" applyBorder="1" applyAlignment="1" applyProtection="1">
      <alignment horizontal="center" vertical="center"/>
    </xf>
    <xf numFmtId="1" fontId="2" fillId="0" borderId="14" xfId="4" applyNumberFormat="1" applyFont="1" applyFill="1" applyBorder="1" applyAlignment="1" applyProtection="1">
      <alignment horizontal="center" vertical="center"/>
    </xf>
    <xf numFmtId="164" fontId="4" fillId="0" borderId="22" xfId="6" applyNumberFormat="1" applyFont="1" applyFill="1" applyBorder="1" applyAlignment="1" applyProtection="1">
      <alignment horizontal="center" vertical="center"/>
    </xf>
    <xf numFmtId="164" fontId="5" fillId="0" borderId="3" xfId="4" applyNumberFormat="1" applyFont="1" applyFill="1" applyBorder="1" applyAlignment="1" applyProtection="1">
      <alignment horizontal="left"/>
    </xf>
    <xf numFmtId="164" fontId="4" fillId="0" borderId="15" xfId="7" applyFont="1" applyFill="1" applyBorder="1" applyAlignment="1" applyProtection="1">
      <alignment horizontal="center" vertical="center"/>
    </xf>
    <xf numFmtId="1" fontId="13" fillId="0" borderId="15" xfId="6" applyNumberFormat="1" applyFont="1" applyFill="1" applyBorder="1" applyAlignment="1" applyProtection="1">
      <alignment horizontal="center" vertical="center"/>
    </xf>
    <xf numFmtId="165" fontId="6" fillId="0" borderId="19" xfId="6" applyNumberFormat="1" applyFont="1" applyFill="1" applyBorder="1" applyAlignment="1" applyProtection="1">
      <alignment vertical="center"/>
    </xf>
    <xf numFmtId="164" fontId="4" fillId="0" borderId="15" xfId="1" applyNumberFormat="1" applyFont="1" applyFill="1" applyBorder="1" applyAlignment="1" applyProtection="1">
      <alignment horizontal="center" vertical="center"/>
    </xf>
    <xf numFmtId="165" fontId="6" fillId="0" borderId="24" xfId="6" applyNumberFormat="1" applyFont="1" applyFill="1" applyBorder="1" applyAlignment="1" applyProtection="1">
      <alignment vertical="center"/>
    </xf>
    <xf numFmtId="164" fontId="4" fillId="2" borderId="12" xfId="7" applyFont="1" applyFill="1" applyBorder="1" applyAlignment="1" applyProtection="1">
      <alignment horizontal="center" vertical="center"/>
    </xf>
    <xf numFmtId="164" fontId="4" fillId="3" borderId="5" xfId="7" applyFont="1" applyFill="1" applyBorder="1" applyAlignment="1" applyProtection="1">
      <alignment vertical="top"/>
      <protection locked="0"/>
    </xf>
    <xf numFmtId="10" fontId="4" fillId="3" borderId="5" xfId="3" applyNumberFormat="1" applyFont="1" applyFill="1" applyBorder="1" applyAlignment="1" applyProtection="1">
      <alignment horizontal="center" vertical="center"/>
      <protection locked="0"/>
    </xf>
    <xf numFmtId="10" fontId="4" fillId="3" borderId="16" xfId="3" applyNumberFormat="1" applyFont="1" applyFill="1" applyBorder="1" applyAlignment="1" applyProtection="1">
      <alignment horizontal="center" vertical="center"/>
      <protection locked="0"/>
    </xf>
    <xf numFmtId="164" fontId="4" fillId="3" borderId="5" xfId="7" applyFont="1" applyFill="1" applyBorder="1" applyAlignment="1" applyProtection="1">
      <alignment vertical="center"/>
      <protection locked="0"/>
    </xf>
    <xf numFmtId="0" fontId="4" fillId="0" borderId="14" xfId="3" applyFont="1" applyBorder="1" applyAlignment="1">
      <alignment vertical="top"/>
    </xf>
    <xf numFmtId="0" fontId="4" fillId="0" borderId="9" xfId="3" applyFont="1" applyBorder="1" applyAlignment="1">
      <alignment horizontal="right" vertical="top"/>
    </xf>
    <xf numFmtId="0" fontId="2" fillId="0" borderId="0" xfId="3" applyFont="1" applyAlignment="1">
      <alignment vertical="top"/>
    </xf>
    <xf numFmtId="0" fontId="4" fillId="0" borderId="15" xfId="0" applyFont="1" applyBorder="1" applyAlignment="1">
      <alignment vertical="top"/>
    </xf>
    <xf numFmtId="0" fontId="4" fillId="0" borderId="0" xfId="0" applyFont="1" applyAlignment="1">
      <alignment horizontal="right" vertical="top"/>
    </xf>
    <xf numFmtId="0" fontId="4" fillId="0" borderId="0" xfId="0" applyFont="1" applyAlignment="1">
      <alignment vertical="top"/>
    </xf>
    <xf numFmtId="0" fontId="4" fillId="0" borderId="0" xfId="0" applyFont="1" applyAlignment="1">
      <alignment horizontal="center" vertical="center"/>
    </xf>
    <xf numFmtId="0" fontId="4" fillId="0" borderId="0" xfId="3" applyFont="1" applyAlignment="1">
      <alignment vertical="top"/>
    </xf>
    <xf numFmtId="0" fontId="4" fillId="0" borderId="16" xfId="3" applyFont="1" applyBorder="1" applyAlignment="1">
      <alignment horizontal="right" vertical="top"/>
    </xf>
    <xf numFmtId="1" fontId="4" fillId="0" borderId="0" xfId="0" applyNumberFormat="1" applyFont="1" applyAlignment="1">
      <alignment horizontal="center" vertical="center"/>
    </xf>
    <xf numFmtId="0" fontId="10" fillId="0" borderId="0" xfId="3" applyFont="1" applyAlignment="1">
      <alignment vertical="top"/>
    </xf>
    <xf numFmtId="0" fontId="4" fillId="0" borderId="10" xfId="0" applyFont="1" applyBorder="1" applyAlignment="1">
      <alignment vertical="center"/>
    </xf>
    <xf numFmtId="0" fontId="4" fillId="0" borderId="13" xfId="0" applyFont="1" applyBorder="1" applyAlignment="1">
      <alignment horizontal="right" vertical="top"/>
    </xf>
    <xf numFmtId="0" fontId="4" fillId="0" borderId="13" xfId="0" applyFont="1" applyBorder="1" applyAlignment="1">
      <alignment vertical="top"/>
    </xf>
    <xf numFmtId="0" fontId="4" fillId="0" borderId="1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top"/>
    </xf>
    <xf numFmtId="0" fontId="4" fillId="0" borderId="9" xfId="0" applyFont="1" applyBorder="1" applyAlignment="1">
      <alignment horizontal="right" vertical="top"/>
    </xf>
    <xf numFmtId="0" fontId="4" fillId="0" borderId="14" xfId="0" applyFont="1" applyBorder="1" applyAlignment="1">
      <alignment horizontal="center" vertical="top"/>
    </xf>
    <xf numFmtId="0" fontId="4" fillId="0" borderId="2" xfId="0" applyFont="1" applyBorder="1" applyAlignment="1">
      <alignment horizontal="center" vertical="center"/>
    </xf>
    <xf numFmtId="0" fontId="4" fillId="0" borderId="2" xfId="3" applyFont="1" applyBorder="1" applyAlignment="1">
      <alignment horizontal="center" vertical="top"/>
    </xf>
    <xf numFmtId="0" fontId="4" fillId="0" borderId="15" xfId="0" applyFont="1" applyBorder="1" applyAlignment="1">
      <alignment horizontal="left" vertical="top"/>
    </xf>
    <xf numFmtId="0" fontId="4" fillId="0" borderId="16" xfId="0" applyFont="1" applyBorder="1" applyAlignment="1">
      <alignment horizontal="right" vertical="top"/>
    </xf>
    <xf numFmtId="0" fontId="4" fillId="0" borderId="0" xfId="0" applyFont="1" applyAlignment="1">
      <alignment horizontal="centerContinuous" vertical="top"/>
    </xf>
    <xf numFmtId="0" fontId="4" fillId="0" borderId="5" xfId="0" applyFont="1" applyBorder="1" applyAlignment="1">
      <alignment horizontal="center" vertical="center"/>
    </xf>
    <xf numFmtId="0" fontId="4" fillId="0" borderId="5" xfId="3" applyFont="1" applyBorder="1" applyAlignment="1">
      <alignment horizontal="center" vertical="top"/>
    </xf>
    <xf numFmtId="0" fontId="4" fillId="0" borderId="10" xfId="0" applyFont="1" applyBorder="1" applyAlignment="1">
      <alignment horizontal="center" vertical="top"/>
    </xf>
    <xf numFmtId="0" fontId="4" fillId="0" borderId="11" xfId="0" applyFont="1" applyBorder="1" applyAlignment="1">
      <alignment horizontal="right" vertical="top"/>
    </xf>
    <xf numFmtId="0" fontId="4" fillId="0" borderId="13" xfId="0" applyFont="1" applyBorder="1" applyAlignment="1">
      <alignment horizontal="center" vertical="top"/>
    </xf>
    <xf numFmtId="0" fontId="4" fillId="0" borderId="6" xfId="0" applyFont="1" applyBorder="1" applyAlignment="1">
      <alignment horizontal="center" vertical="center"/>
    </xf>
    <xf numFmtId="0" fontId="4" fillId="0" borderId="4" xfId="0" applyFont="1" applyBorder="1" applyAlignment="1">
      <alignment vertical="top"/>
    </xf>
    <xf numFmtId="0" fontId="4" fillId="0" borderId="14" xfId="0" applyFont="1" applyBorder="1" applyAlignment="1">
      <alignment vertical="top"/>
    </xf>
    <xf numFmtId="0" fontId="4" fillId="0" borderId="2" xfId="3" applyFont="1" applyBorder="1" applyAlignment="1">
      <alignment vertical="top"/>
    </xf>
    <xf numFmtId="0" fontId="6" fillId="0" borderId="0" xfId="0" applyFont="1" applyAlignment="1">
      <alignment vertical="top"/>
    </xf>
    <xf numFmtId="0" fontId="4" fillId="0" borderId="5" xfId="3" applyFont="1" applyBorder="1" applyAlignment="1">
      <alignment vertical="top"/>
    </xf>
    <xf numFmtId="0" fontId="7" fillId="0" borderId="0" xfId="0" applyFont="1" applyAlignment="1">
      <alignment vertical="top" wrapText="1"/>
    </xf>
    <xf numFmtId="0" fontId="7" fillId="0" borderId="16" xfId="0" applyFont="1" applyBorder="1" applyAlignment="1">
      <alignment horizontal="right" vertical="top"/>
    </xf>
    <xf numFmtId="0" fontId="4" fillId="0" borderId="0" xfId="0" applyFont="1" applyAlignment="1">
      <alignment vertical="top" wrapText="1"/>
    </xf>
    <xf numFmtId="164" fontId="4" fillId="0" borderId="5" xfId="7" applyFont="1" applyFill="1" applyBorder="1" applyAlignment="1" applyProtection="1">
      <alignment vertical="top"/>
    </xf>
    <xf numFmtId="0" fontId="4" fillId="0" borderId="0" xfId="3" applyFont="1" applyAlignment="1">
      <alignment vertical="top" wrapText="1"/>
    </xf>
    <xf numFmtId="0" fontId="4" fillId="0" borderId="25" xfId="0" applyFont="1" applyBorder="1" applyAlignment="1">
      <alignment vertical="top"/>
    </xf>
    <xf numFmtId="164" fontId="4" fillId="0" borderId="5" xfId="3" applyNumberFormat="1" applyFont="1" applyBorder="1" applyAlignment="1">
      <alignment vertical="center"/>
    </xf>
    <xf numFmtId="0" fontId="8" fillId="0" borderId="15" xfId="0" applyFont="1" applyBorder="1" applyAlignment="1">
      <alignment vertical="top"/>
    </xf>
    <xf numFmtId="0" fontId="4" fillId="0" borderId="15" xfId="3" applyFont="1" applyBorder="1" applyAlignment="1">
      <alignment vertical="top"/>
    </xf>
    <xf numFmtId="0" fontId="4" fillId="0" borderId="5" xfId="3" applyFont="1" applyBorder="1" applyAlignment="1">
      <alignment horizontal="center" vertical="center"/>
    </xf>
    <xf numFmtId="0" fontId="4" fillId="0" borderId="10" xfId="3" applyFont="1" applyBorder="1" applyAlignment="1">
      <alignment vertical="top"/>
    </xf>
    <xf numFmtId="0" fontId="4" fillId="0" borderId="11" xfId="3" applyFont="1" applyBorder="1" applyAlignment="1">
      <alignment horizontal="right" vertical="top"/>
    </xf>
    <xf numFmtId="0" fontId="4" fillId="0" borderId="6" xfId="3" applyFont="1" applyBorder="1" applyAlignment="1">
      <alignment vertical="top"/>
    </xf>
    <xf numFmtId="0" fontId="4" fillId="0" borderId="4" xfId="3" applyFont="1" applyBorder="1" applyAlignment="1">
      <alignment vertical="top"/>
    </xf>
    <xf numFmtId="0" fontId="4" fillId="0" borderId="14" xfId="3" applyFont="1" applyBorder="1" applyAlignment="1">
      <alignment horizontal="center" vertical="top"/>
    </xf>
    <xf numFmtId="0" fontId="4" fillId="0" borderId="14" xfId="3" applyFont="1" applyBorder="1" applyAlignment="1">
      <alignment horizontal="center" vertical="center"/>
    </xf>
    <xf numFmtId="0" fontId="4" fillId="0" borderId="13" xfId="3" applyFont="1" applyBorder="1" applyAlignment="1">
      <alignment vertical="top"/>
    </xf>
    <xf numFmtId="0" fontId="4" fillId="0" borderId="13" xfId="3" applyFont="1" applyBorder="1" applyAlignment="1">
      <alignment horizontal="center" vertical="center"/>
    </xf>
    <xf numFmtId="0" fontId="4" fillId="0" borderId="14" xfId="3" applyFont="1" applyBorder="1" applyAlignment="1">
      <alignment horizontal="right" vertical="top"/>
    </xf>
    <xf numFmtId="0" fontId="4" fillId="0" borderId="15" xfId="3" applyFont="1" applyBorder="1" applyAlignment="1">
      <alignment horizontal="left" vertical="top"/>
    </xf>
    <xf numFmtId="0" fontId="4" fillId="0" borderId="0" xfId="3" applyFont="1" applyAlignment="1">
      <alignment horizontal="right" vertical="top" wrapText="1"/>
    </xf>
    <xf numFmtId="1" fontId="4" fillId="0" borderId="0" xfId="3" applyNumberFormat="1" applyFont="1" applyAlignment="1">
      <alignment horizontal="center" vertical="center" wrapText="1"/>
    </xf>
    <xf numFmtId="0" fontId="4" fillId="0" borderId="16" xfId="3" applyFont="1" applyBorder="1" applyAlignment="1">
      <alignment vertical="top"/>
    </xf>
    <xf numFmtId="0" fontId="4" fillId="0" borderId="0" xfId="3" applyFont="1" applyAlignment="1">
      <alignment horizontal="center" vertical="center"/>
    </xf>
    <xf numFmtId="0" fontId="4" fillId="0" borderId="4" xfId="3" applyFont="1" applyBorder="1" applyAlignment="1">
      <alignment horizontal="center" vertical="top"/>
    </xf>
    <xf numFmtId="0" fontId="4" fillId="0" borderId="2" xfId="3" applyFont="1" applyBorder="1" applyAlignment="1">
      <alignment horizontal="center" vertical="center"/>
    </xf>
    <xf numFmtId="0" fontId="4" fillId="0" borderId="0" xfId="3" applyFont="1" applyAlignment="1">
      <alignment horizontal="centerContinuous" vertical="top"/>
    </xf>
    <xf numFmtId="0" fontId="4" fillId="0" borderId="10" xfId="3" applyFont="1" applyBorder="1" applyAlignment="1">
      <alignment horizontal="center" vertical="top"/>
    </xf>
    <xf numFmtId="0" fontId="4" fillId="0" borderId="13" xfId="3" applyFont="1" applyBorder="1" applyAlignment="1">
      <alignment horizontal="center" vertical="top"/>
    </xf>
    <xf numFmtId="0" fontId="4" fillId="0" borderId="6" xfId="3" applyFont="1" applyBorder="1" applyAlignment="1">
      <alignment horizontal="center" vertical="center"/>
    </xf>
    <xf numFmtId="0" fontId="4" fillId="0" borderId="14" xfId="3" applyFont="1" applyBorder="1" applyAlignment="1">
      <alignment vertical="top" wrapText="1"/>
    </xf>
    <xf numFmtId="0" fontId="4" fillId="0" borderId="13" xfId="3" applyFont="1" applyBorder="1" applyAlignment="1">
      <alignment vertical="top" wrapText="1"/>
    </xf>
    <xf numFmtId="0" fontId="7" fillId="0" borderId="0" xfId="3" applyFont="1" applyAlignment="1">
      <alignment vertical="top" wrapText="1"/>
    </xf>
    <xf numFmtId="0" fontId="7" fillId="0" borderId="16" xfId="3" applyFont="1" applyBorder="1" applyAlignment="1">
      <alignment horizontal="right" vertical="top"/>
    </xf>
    <xf numFmtId="0" fontId="8" fillId="0" borderId="15" xfId="3" applyFont="1" applyBorder="1" applyAlignment="1">
      <alignment vertical="top"/>
    </xf>
    <xf numFmtId="0" fontId="4" fillId="0" borderId="0" xfId="3" applyFont="1" applyAlignment="1">
      <alignment horizontal="right" vertical="top"/>
    </xf>
    <xf numFmtId="0" fontId="4" fillId="0" borderId="15" xfId="3" applyFont="1" applyBorder="1" applyAlignment="1">
      <alignment horizontal="left" vertical="top" wrapText="1"/>
    </xf>
    <xf numFmtId="0" fontId="4" fillId="0" borderId="15" xfId="3" applyFont="1" applyBorder="1" applyAlignment="1">
      <alignment horizontal="center" vertical="center"/>
    </xf>
    <xf numFmtId="0" fontId="4" fillId="0" borderId="12" xfId="3" applyFont="1" applyBorder="1" applyAlignment="1">
      <alignment vertical="top" wrapText="1"/>
    </xf>
    <xf numFmtId="0" fontId="4" fillId="0" borderId="16" xfId="3" applyFont="1" applyBorder="1" applyAlignment="1">
      <alignment horizontal="center" vertical="center"/>
    </xf>
    <xf numFmtId="1" fontId="4" fillId="0" borderId="0" xfId="3" applyNumberFormat="1" applyFont="1" applyAlignment="1">
      <alignment horizontal="center" vertical="center"/>
    </xf>
    <xf numFmtId="0" fontId="4" fillId="0" borderId="13" xfId="3" applyFont="1" applyBorder="1" applyAlignment="1">
      <alignment horizontal="right" vertical="top"/>
    </xf>
    <xf numFmtId="0" fontId="4" fillId="0" borderId="15" xfId="3" applyFont="1" applyBorder="1" applyAlignment="1">
      <alignment horizontal="center" vertical="top"/>
    </xf>
    <xf numFmtId="164" fontId="4" fillId="0" borderId="5" xfId="7" applyFont="1" applyFill="1" applyBorder="1" applyAlignment="1" applyProtection="1">
      <alignment vertical="center"/>
    </xf>
    <xf numFmtId="0" fontId="9" fillId="0" borderId="15" xfId="3" applyFont="1" applyBorder="1" applyAlignment="1">
      <alignment vertical="top"/>
    </xf>
    <xf numFmtId="0" fontId="4" fillId="0" borderId="15" xfId="3" applyFont="1" applyBorder="1" applyAlignment="1">
      <alignment horizontal="centerContinuous" vertical="top"/>
    </xf>
    <xf numFmtId="0" fontId="6" fillId="0" borderId="4" xfId="3" applyFont="1" applyBorder="1" applyAlignment="1">
      <alignment vertical="top"/>
    </xf>
    <xf numFmtId="0" fontId="6" fillId="0" borderId="14" xfId="3" applyFont="1" applyBorder="1" applyAlignment="1">
      <alignment horizontal="right" vertical="top"/>
    </xf>
    <xf numFmtId="0" fontId="6" fillId="0" borderId="14" xfId="3" applyFont="1" applyBorder="1" applyAlignment="1">
      <alignment vertical="top"/>
    </xf>
    <xf numFmtId="1" fontId="6" fillId="0" borderId="14" xfId="3" applyNumberFormat="1" applyFont="1" applyBorder="1" applyAlignment="1">
      <alignment horizontal="center" vertical="center"/>
    </xf>
    <xf numFmtId="0" fontId="6" fillId="0" borderId="15" xfId="3" applyFont="1" applyBorder="1" applyAlignment="1">
      <alignment vertical="top"/>
    </xf>
    <xf numFmtId="0" fontId="6" fillId="0" borderId="0" xfId="3" applyFont="1" applyAlignment="1">
      <alignment horizontal="right" vertical="top"/>
    </xf>
    <xf numFmtId="0" fontId="6" fillId="0" borderId="0" xfId="3" applyFont="1" applyAlignment="1">
      <alignment vertical="top"/>
    </xf>
    <xf numFmtId="1" fontId="6" fillId="0" borderId="0" xfId="3" applyNumberFormat="1" applyFont="1" applyAlignment="1">
      <alignment horizontal="center" vertical="center"/>
    </xf>
    <xf numFmtId="0" fontId="4" fillId="0" borderId="0" xfId="3" applyFont="1" applyAlignment="1">
      <alignment horizontal="left" vertical="top"/>
    </xf>
    <xf numFmtId="0" fontId="4" fillId="0" borderId="18" xfId="3" applyFont="1" applyBorder="1" applyAlignment="1">
      <alignment vertical="top"/>
    </xf>
    <xf numFmtId="0" fontId="4" fillId="0" borderId="17" xfId="3" applyFont="1" applyBorder="1" applyAlignment="1">
      <alignment horizontal="right" vertical="top"/>
    </xf>
    <xf numFmtId="0" fontId="4" fillId="0" borderId="0" xfId="3" applyFont="1" applyAlignment="1">
      <alignment horizontal="left" vertical="top" wrapText="1"/>
    </xf>
    <xf numFmtId="0" fontId="6" fillId="0" borderId="15" xfId="3" applyFont="1" applyBorder="1" applyAlignment="1">
      <alignment vertical="center"/>
    </xf>
    <xf numFmtId="0" fontId="4" fillId="0" borderId="0" xfId="3" applyFont="1" applyAlignment="1">
      <alignment horizontal="left" vertical="center" wrapText="1"/>
    </xf>
    <xf numFmtId="0" fontId="4" fillId="0" borderId="15" xfId="3" applyFont="1" applyBorder="1" applyAlignment="1">
      <alignment vertical="center"/>
    </xf>
    <xf numFmtId="0" fontId="4" fillId="0" borderId="15" xfId="3" applyFont="1" applyBorder="1" applyAlignment="1">
      <alignment horizontal="left" vertical="center" wrapText="1"/>
    </xf>
    <xf numFmtId="0" fontId="4" fillId="0" borderId="0" xfId="3" applyFont="1" applyAlignment="1">
      <alignment horizontal="left" vertical="center"/>
    </xf>
    <xf numFmtId="165" fontId="4" fillId="0" borderId="10" xfId="3" applyNumberFormat="1" applyFont="1" applyBorder="1" applyAlignment="1">
      <alignment vertical="top"/>
    </xf>
    <xf numFmtId="0" fontId="2" fillId="0" borderId="4" xfId="3" applyFont="1" applyBorder="1" applyAlignment="1">
      <alignment vertical="top"/>
    </xf>
    <xf numFmtId="0" fontId="2" fillId="0" borderId="14" xfId="3" applyFont="1" applyBorder="1" applyAlignment="1">
      <alignment horizontal="right" vertical="top"/>
    </xf>
    <xf numFmtId="0" fontId="2" fillId="0" borderId="14" xfId="3" applyFont="1" applyBorder="1" applyAlignment="1">
      <alignment vertical="top"/>
    </xf>
    <xf numFmtId="0" fontId="2" fillId="0" borderId="14" xfId="3" applyFont="1" applyBorder="1" applyAlignment="1">
      <alignment horizontal="center" vertical="center"/>
    </xf>
    <xf numFmtId="0" fontId="4" fillId="0" borderId="9" xfId="3" applyFont="1" applyBorder="1" applyAlignment="1">
      <alignment vertical="top"/>
    </xf>
    <xf numFmtId="1" fontId="4" fillId="0" borderId="0" xfId="3" applyNumberFormat="1" applyFont="1" applyAlignment="1">
      <alignment horizontal="center" vertical="top"/>
    </xf>
    <xf numFmtId="0" fontId="4" fillId="0" borderId="10" xfId="3" applyFont="1" applyBorder="1" applyAlignment="1">
      <alignment vertical="center"/>
    </xf>
    <xf numFmtId="0" fontId="4" fillId="0" borderId="25" xfId="3" applyFont="1" applyBorder="1" applyAlignment="1">
      <alignment vertical="top"/>
    </xf>
    <xf numFmtId="164" fontId="5" fillId="0" borderId="5" xfId="6" applyNumberFormat="1" applyFont="1" applyFill="1" applyBorder="1" applyAlignment="1" applyProtection="1">
      <alignment vertical="center"/>
    </xf>
    <xf numFmtId="164" fontId="5" fillId="0" borderId="5" xfId="6" applyNumberFormat="1" applyFont="1" applyFill="1" applyBorder="1" applyAlignment="1" applyProtection="1">
      <alignment horizontal="right" vertical="center"/>
    </xf>
    <xf numFmtId="0" fontId="6" fillId="0" borderId="0" xfId="0" applyFont="1" applyAlignment="1">
      <alignment vertical="top" wrapText="1"/>
    </xf>
    <xf numFmtId="0" fontId="13" fillId="0" borderId="0" xfId="0" applyFont="1" applyAlignment="1">
      <alignment vertical="top" wrapText="1"/>
    </xf>
    <xf numFmtId="0" fontId="13" fillId="0" borderId="5" xfId="0" applyFont="1" applyBorder="1" applyAlignment="1">
      <alignment horizontal="center" vertical="center"/>
    </xf>
    <xf numFmtId="0" fontId="13" fillId="0" borderId="0" xfId="3" applyFont="1" applyAlignment="1">
      <alignment vertical="top" wrapText="1"/>
    </xf>
    <xf numFmtId="0" fontId="2" fillId="0" borderId="0" xfId="3" applyFont="1" applyAlignment="1">
      <alignment horizontal="right" vertical="top"/>
    </xf>
    <xf numFmtId="0" fontId="2" fillId="0" borderId="0" xfId="3" applyFont="1" applyAlignment="1">
      <alignment horizontal="center" vertical="center"/>
    </xf>
    <xf numFmtId="0" fontId="4" fillId="0" borderId="15" xfId="3" applyFont="1" applyBorder="1" applyAlignment="1">
      <alignment horizontal="left" vertical="top" wrapText="1"/>
    </xf>
    <xf numFmtId="0" fontId="4" fillId="0" borderId="0" xfId="3" applyFont="1" applyAlignment="1">
      <alignment horizontal="left" vertical="top" wrapText="1"/>
    </xf>
    <xf numFmtId="0" fontId="11" fillId="0" borderId="15" xfId="3" applyFont="1" applyBorder="1" applyAlignment="1">
      <alignment horizontal="center" vertical="center"/>
    </xf>
    <xf numFmtId="0" fontId="11" fillId="0" borderId="0" xfId="3" applyFont="1" applyAlignment="1">
      <alignment horizontal="center" vertical="center"/>
    </xf>
    <xf numFmtId="0" fontId="4" fillId="0" borderId="18" xfId="3" applyFont="1" applyBorder="1" applyAlignment="1">
      <alignment horizontal="right" vertical="top"/>
    </xf>
    <xf numFmtId="0" fontId="4" fillId="0" borderId="17" xfId="3" applyFont="1" applyBorder="1" applyAlignment="1">
      <alignment horizontal="right" vertical="top"/>
    </xf>
    <xf numFmtId="0" fontId="4" fillId="0" borderId="18" xfId="3" applyFont="1" applyBorder="1" applyAlignment="1">
      <alignment horizontal="left" vertical="top"/>
    </xf>
    <xf numFmtId="0" fontId="4" fillId="0" borderId="17" xfId="3" applyFont="1" applyBorder="1" applyAlignment="1">
      <alignment horizontal="left" vertical="top"/>
    </xf>
    <xf numFmtId="0" fontId="4" fillId="0" borderId="10" xfId="3" applyFont="1" applyBorder="1" applyAlignment="1">
      <alignment horizontal="left" vertical="top"/>
    </xf>
    <xf numFmtId="0" fontId="4" fillId="0" borderId="13" xfId="3" applyFont="1" applyBorder="1" applyAlignment="1">
      <alignment horizontal="left" vertical="top"/>
    </xf>
    <xf numFmtId="0" fontId="11" fillId="0" borderId="4" xfId="3" applyFont="1" applyBorder="1" applyAlignment="1">
      <alignment horizontal="center" vertical="center"/>
    </xf>
    <xf numFmtId="0" fontId="11" fillId="0" borderId="14" xfId="3" applyFont="1" applyBorder="1" applyAlignment="1">
      <alignment horizontal="center" vertical="center"/>
    </xf>
    <xf numFmtId="0" fontId="4" fillId="0" borderId="0" xfId="3" applyFont="1" applyAlignment="1">
      <alignment horizontal="center" vertical="top"/>
    </xf>
    <xf numFmtId="0" fontId="4" fillId="0" borderId="16" xfId="3" applyFont="1" applyBorder="1" applyAlignment="1">
      <alignment horizontal="center" vertical="top"/>
    </xf>
    <xf numFmtId="0" fontId="6" fillId="0" borderId="1" xfId="3" applyFont="1" applyBorder="1" applyAlignment="1">
      <alignment horizontal="center" vertical="top"/>
    </xf>
    <xf numFmtId="0" fontId="4" fillId="0" borderId="1" xfId="3" applyFont="1" applyBorder="1" applyAlignment="1">
      <alignment horizontal="center" vertical="top" wrapText="1"/>
    </xf>
  </cellXfs>
  <cellStyles count="8">
    <cellStyle name="Comma" xfId="7" builtinId="3"/>
    <cellStyle name="Comma 2" xfId="4"/>
    <cellStyle name="Comma 2 2" xfId="6"/>
    <cellStyle name="Comma0" xfId="2"/>
    <cellStyle name="Hyperlink" xfId="1" builtinId="8"/>
    <cellStyle name="Normal" xfId="0" builtinId="0"/>
    <cellStyle name="Normal 2" xfId="3"/>
    <cellStyle name="Percent 2" xfId="5"/>
  </cellStyles>
  <dxfs count="2">
    <dxf>
      <font>
        <color theme="0" tint="-0.499984740745262"/>
      </font>
      <fill>
        <patternFill>
          <bgColor theme="0" tint="-0.24994659260841701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98</xdr:row>
      <xdr:rowOff>30480</xdr:rowOff>
    </xdr:from>
    <xdr:to>
      <xdr:col>3</xdr:col>
      <xdr:colOff>628650</xdr:colOff>
      <xdr:row>100</xdr:row>
      <xdr:rowOff>238091</xdr:rowOff>
    </xdr:to>
    <xdr:cxnSp macro="">
      <xdr:nvCxnSpPr>
        <xdr:cNvPr id="2" name="Straight Arrow Connector 1">
          <a:extLst>
            <a:ext uri="{FF2B5EF4-FFF2-40B4-BE49-F238E27FC236}">
              <a16:creationId xmlns:a16="http://schemas.microsoft.com/office/drawing/2014/main" xmlns="" id="{CD1DCBBA-6C8C-CA4C-B49F-CB481A3D1A9B}"/>
            </a:ext>
          </a:extLst>
        </xdr:cNvPr>
        <xdr:cNvCxnSpPr/>
      </xdr:nvCxnSpPr>
      <xdr:spPr>
        <a:xfrm flipV="1">
          <a:off x="4876800" y="19969480"/>
          <a:ext cx="628650" cy="550511"/>
        </a:xfrm>
        <a:prstGeom prst="straightConnector1">
          <a:avLst/>
        </a:prstGeom>
        <a:ln w="1905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tabColor rgb="FF92D050"/>
    <pageSetUpPr fitToPage="1"/>
  </sheetPr>
  <dimension ref="A1:G554"/>
  <sheetViews>
    <sheetView tabSelected="1" view="pageBreakPreview" zoomScaleNormal="85" zoomScaleSheetLayoutView="100" workbookViewId="0">
      <selection activeCell="F14" sqref="F14"/>
    </sheetView>
  </sheetViews>
  <sheetFormatPr defaultColWidth="16" defaultRowHeight="12.75" x14ac:dyDescent="0.25"/>
  <cols>
    <col min="1" max="1" width="9.7109375" style="54" customWidth="1"/>
    <col min="2" max="2" width="4.42578125" style="164" customWidth="1"/>
    <col min="3" max="3" width="50.7109375" style="54" customWidth="1"/>
    <col min="4" max="4" width="9.7109375" style="165" customWidth="1"/>
    <col min="5" max="5" width="14" style="4" customWidth="1"/>
    <col min="6" max="6" width="16.7109375" style="59" customWidth="1"/>
    <col min="7" max="7" width="19.85546875" style="59" bestFit="1" customWidth="1"/>
    <col min="8" max="41" width="16" style="54"/>
    <col min="42" max="42" width="9.7109375" style="54" customWidth="1"/>
    <col min="43" max="43" width="3.7109375" style="54" customWidth="1"/>
    <col min="44" max="44" width="50.7109375" style="54" customWidth="1"/>
    <col min="45" max="45" width="9.7109375" style="54" customWidth="1"/>
    <col min="46" max="46" width="10.7109375" style="54" customWidth="1"/>
    <col min="47" max="47" width="12.7109375" style="54" customWidth="1"/>
    <col min="48" max="49" width="16.7109375" style="54" customWidth="1"/>
    <col min="50" max="50" width="19.85546875" style="54" bestFit="1" customWidth="1"/>
    <col min="51" max="297" width="16" style="54"/>
    <col min="298" max="298" width="9.7109375" style="54" customWidth="1"/>
    <col min="299" max="299" width="3.7109375" style="54" customWidth="1"/>
    <col min="300" max="300" width="50.7109375" style="54" customWidth="1"/>
    <col min="301" max="301" width="9.7109375" style="54" customWidth="1"/>
    <col min="302" max="302" width="10.7109375" style="54" customWidth="1"/>
    <col min="303" max="303" width="12.7109375" style="54" customWidth="1"/>
    <col min="304" max="305" width="16.7109375" style="54" customWidth="1"/>
    <col min="306" max="306" width="19.85546875" style="54" bestFit="1" customWidth="1"/>
    <col min="307" max="553" width="16" style="54"/>
    <col min="554" max="554" width="9.7109375" style="54" customWidth="1"/>
    <col min="555" max="555" width="3.7109375" style="54" customWidth="1"/>
    <col min="556" max="556" width="50.7109375" style="54" customWidth="1"/>
    <col min="557" max="557" width="9.7109375" style="54" customWidth="1"/>
    <col min="558" max="558" width="10.7109375" style="54" customWidth="1"/>
    <col min="559" max="559" width="12.7109375" style="54" customWidth="1"/>
    <col min="560" max="561" width="16.7109375" style="54" customWidth="1"/>
    <col min="562" max="562" width="19.85546875" style="54" bestFit="1" customWidth="1"/>
    <col min="563" max="809" width="16" style="54"/>
    <col min="810" max="810" width="9.7109375" style="54" customWidth="1"/>
    <col min="811" max="811" width="3.7109375" style="54" customWidth="1"/>
    <col min="812" max="812" width="50.7109375" style="54" customWidth="1"/>
    <col min="813" max="813" width="9.7109375" style="54" customWidth="1"/>
    <col min="814" max="814" width="10.7109375" style="54" customWidth="1"/>
    <col min="815" max="815" width="12.7109375" style="54" customWidth="1"/>
    <col min="816" max="817" width="16.7109375" style="54" customWidth="1"/>
    <col min="818" max="818" width="19.85546875" style="54" bestFit="1" customWidth="1"/>
    <col min="819" max="1065" width="16" style="54"/>
    <col min="1066" max="1066" width="9.7109375" style="54" customWidth="1"/>
    <col min="1067" max="1067" width="3.7109375" style="54" customWidth="1"/>
    <col min="1068" max="1068" width="50.7109375" style="54" customWidth="1"/>
    <col min="1069" max="1069" width="9.7109375" style="54" customWidth="1"/>
    <col min="1070" max="1070" width="10.7109375" style="54" customWidth="1"/>
    <col min="1071" max="1071" width="12.7109375" style="54" customWidth="1"/>
    <col min="1072" max="1073" width="16.7109375" style="54" customWidth="1"/>
    <col min="1074" max="1074" width="19.85546875" style="54" bestFit="1" customWidth="1"/>
    <col min="1075" max="1321" width="16" style="54"/>
    <col min="1322" max="1322" width="9.7109375" style="54" customWidth="1"/>
    <col min="1323" max="1323" width="3.7109375" style="54" customWidth="1"/>
    <col min="1324" max="1324" width="50.7109375" style="54" customWidth="1"/>
    <col min="1325" max="1325" width="9.7109375" style="54" customWidth="1"/>
    <col min="1326" max="1326" width="10.7109375" style="54" customWidth="1"/>
    <col min="1327" max="1327" width="12.7109375" style="54" customWidth="1"/>
    <col min="1328" max="1329" width="16.7109375" style="54" customWidth="1"/>
    <col min="1330" max="1330" width="19.85546875" style="54" bestFit="1" customWidth="1"/>
    <col min="1331" max="1577" width="16" style="54"/>
    <col min="1578" max="1578" width="9.7109375" style="54" customWidth="1"/>
    <col min="1579" max="1579" width="3.7109375" style="54" customWidth="1"/>
    <col min="1580" max="1580" width="50.7109375" style="54" customWidth="1"/>
    <col min="1581" max="1581" width="9.7109375" style="54" customWidth="1"/>
    <col min="1582" max="1582" width="10.7109375" style="54" customWidth="1"/>
    <col min="1583" max="1583" width="12.7109375" style="54" customWidth="1"/>
    <col min="1584" max="1585" width="16.7109375" style="54" customWidth="1"/>
    <col min="1586" max="1586" width="19.85546875" style="54" bestFit="1" customWidth="1"/>
    <col min="1587" max="1833" width="16" style="54"/>
    <col min="1834" max="1834" width="9.7109375" style="54" customWidth="1"/>
    <col min="1835" max="1835" width="3.7109375" style="54" customWidth="1"/>
    <col min="1836" max="1836" width="50.7109375" style="54" customWidth="1"/>
    <col min="1837" max="1837" width="9.7109375" style="54" customWidth="1"/>
    <col min="1838" max="1838" width="10.7109375" style="54" customWidth="1"/>
    <col min="1839" max="1839" width="12.7109375" style="54" customWidth="1"/>
    <col min="1840" max="1841" width="16.7109375" style="54" customWidth="1"/>
    <col min="1842" max="1842" width="19.85546875" style="54" bestFit="1" customWidth="1"/>
    <col min="1843" max="2089" width="16" style="54"/>
    <col min="2090" max="2090" width="9.7109375" style="54" customWidth="1"/>
    <col min="2091" max="2091" width="3.7109375" style="54" customWidth="1"/>
    <col min="2092" max="2092" width="50.7109375" style="54" customWidth="1"/>
    <col min="2093" max="2093" width="9.7109375" style="54" customWidth="1"/>
    <col min="2094" max="2094" width="10.7109375" style="54" customWidth="1"/>
    <col min="2095" max="2095" width="12.7109375" style="54" customWidth="1"/>
    <col min="2096" max="2097" width="16.7109375" style="54" customWidth="1"/>
    <col min="2098" max="2098" width="19.85546875" style="54" bestFit="1" customWidth="1"/>
    <col min="2099" max="2345" width="16" style="54"/>
    <col min="2346" max="2346" width="9.7109375" style="54" customWidth="1"/>
    <col min="2347" max="2347" width="3.7109375" style="54" customWidth="1"/>
    <col min="2348" max="2348" width="50.7109375" style="54" customWidth="1"/>
    <col min="2349" max="2349" width="9.7109375" style="54" customWidth="1"/>
    <col min="2350" max="2350" width="10.7109375" style="54" customWidth="1"/>
    <col min="2351" max="2351" width="12.7109375" style="54" customWidth="1"/>
    <col min="2352" max="2353" width="16.7109375" style="54" customWidth="1"/>
    <col min="2354" max="2354" width="19.85546875" style="54" bestFit="1" customWidth="1"/>
    <col min="2355" max="2601" width="16" style="54"/>
    <col min="2602" max="2602" width="9.7109375" style="54" customWidth="1"/>
    <col min="2603" max="2603" width="3.7109375" style="54" customWidth="1"/>
    <col min="2604" max="2604" width="50.7109375" style="54" customWidth="1"/>
    <col min="2605" max="2605" width="9.7109375" style="54" customWidth="1"/>
    <col min="2606" max="2606" width="10.7109375" style="54" customWidth="1"/>
    <col min="2607" max="2607" width="12.7109375" style="54" customWidth="1"/>
    <col min="2608" max="2609" width="16.7109375" style="54" customWidth="1"/>
    <col min="2610" max="2610" width="19.85546875" style="54" bestFit="1" customWidth="1"/>
    <col min="2611" max="2857" width="16" style="54"/>
    <col min="2858" max="2858" width="9.7109375" style="54" customWidth="1"/>
    <col min="2859" max="2859" width="3.7109375" style="54" customWidth="1"/>
    <col min="2860" max="2860" width="50.7109375" style="54" customWidth="1"/>
    <col min="2861" max="2861" width="9.7109375" style="54" customWidth="1"/>
    <col min="2862" max="2862" width="10.7109375" style="54" customWidth="1"/>
    <col min="2863" max="2863" width="12.7109375" style="54" customWidth="1"/>
    <col min="2864" max="2865" width="16.7109375" style="54" customWidth="1"/>
    <col min="2866" max="2866" width="19.85546875" style="54" bestFit="1" customWidth="1"/>
    <col min="2867" max="3113" width="16" style="54"/>
    <col min="3114" max="3114" width="9.7109375" style="54" customWidth="1"/>
    <col min="3115" max="3115" width="3.7109375" style="54" customWidth="1"/>
    <col min="3116" max="3116" width="50.7109375" style="54" customWidth="1"/>
    <col min="3117" max="3117" width="9.7109375" style="54" customWidth="1"/>
    <col min="3118" max="3118" width="10.7109375" style="54" customWidth="1"/>
    <col min="3119" max="3119" width="12.7109375" style="54" customWidth="1"/>
    <col min="3120" max="3121" width="16.7109375" style="54" customWidth="1"/>
    <col min="3122" max="3122" width="19.85546875" style="54" bestFit="1" customWidth="1"/>
    <col min="3123" max="3369" width="16" style="54"/>
    <col min="3370" max="3370" width="9.7109375" style="54" customWidth="1"/>
    <col min="3371" max="3371" width="3.7109375" style="54" customWidth="1"/>
    <col min="3372" max="3372" width="50.7109375" style="54" customWidth="1"/>
    <col min="3373" max="3373" width="9.7109375" style="54" customWidth="1"/>
    <col min="3374" max="3374" width="10.7109375" style="54" customWidth="1"/>
    <col min="3375" max="3375" width="12.7109375" style="54" customWidth="1"/>
    <col min="3376" max="3377" width="16.7109375" style="54" customWidth="1"/>
    <col min="3378" max="3378" width="19.85546875" style="54" bestFit="1" customWidth="1"/>
    <col min="3379" max="3625" width="16" style="54"/>
    <col min="3626" max="3626" width="9.7109375" style="54" customWidth="1"/>
    <col min="3627" max="3627" width="3.7109375" style="54" customWidth="1"/>
    <col min="3628" max="3628" width="50.7109375" style="54" customWidth="1"/>
    <col min="3629" max="3629" width="9.7109375" style="54" customWidth="1"/>
    <col min="3630" max="3630" width="10.7109375" style="54" customWidth="1"/>
    <col min="3631" max="3631" width="12.7109375" style="54" customWidth="1"/>
    <col min="3632" max="3633" width="16.7109375" style="54" customWidth="1"/>
    <col min="3634" max="3634" width="19.85546875" style="54" bestFit="1" customWidth="1"/>
    <col min="3635" max="3881" width="16" style="54"/>
    <col min="3882" max="3882" width="9.7109375" style="54" customWidth="1"/>
    <col min="3883" max="3883" width="3.7109375" style="54" customWidth="1"/>
    <col min="3884" max="3884" width="50.7109375" style="54" customWidth="1"/>
    <col min="3885" max="3885" width="9.7109375" style="54" customWidth="1"/>
    <col min="3886" max="3886" width="10.7109375" style="54" customWidth="1"/>
    <col min="3887" max="3887" width="12.7109375" style="54" customWidth="1"/>
    <col min="3888" max="3889" width="16.7109375" style="54" customWidth="1"/>
    <col min="3890" max="3890" width="19.85546875" style="54" bestFit="1" customWidth="1"/>
    <col min="3891" max="4137" width="16" style="54"/>
    <col min="4138" max="4138" width="9.7109375" style="54" customWidth="1"/>
    <col min="4139" max="4139" width="3.7109375" style="54" customWidth="1"/>
    <col min="4140" max="4140" width="50.7109375" style="54" customWidth="1"/>
    <col min="4141" max="4141" width="9.7109375" style="54" customWidth="1"/>
    <col min="4142" max="4142" width="10.7109375" style="54" customWidth="1"/>
    <col min="4143" max="4143" width="12.7109375" style="54" customWidth="1"/>
    <col min="4144" max="4145" width="16.7109375" style="54" customWidth="1"/>
    <col min="4146" max="4146" width="19.85546875" style="54" bestFit="1" customWidth="1"/>
    <col min="4147" max="4393" width="16" style="54"/>
    <col min="4394" max="4394" width="9.7109375" style="54" customWidth="1"/>
    <col min="4395" max="4395" width="3.7109375" style="54" customWidth="1"/>
    <col min="4396" max="4396" width="50.7109375" style="54" customWidth="1"/>
    <col min="4397" max="4397" width="9.7109375" style="54" customWidth="1"/>
    <col min="4398" max="4398" width="10.7109375" style="54" customWidth="1"/>
    <col min="4399" max="4399" width="12.7109375" style="54" customWidth="1"/>
    <col min="4400" max="4401" width="16.7109375" style="54" customWidth="1"/>
    <col min="4402" max="4402" width="19.85546875" style="54" bestFit="1" customWidth="1"/>
    <col min="4403" max="4649" width="16" style="54"/>
    <col min="4650" max="4650" width="9.7109375" style="54" customWidth="1"/>
    <col min="4651" max="4651" width="3.7109375" style="54" customWidth="1"/>
    <col min="4652" max="4652" width="50.7109375" style="54" customWidth="1"/>
    <col min="4653" max="4653" width="9.7109375" style="54" customWidth="1"/>
    <col min="4654" max="4654" width="10.7109375" style="54" customWidth="1"/>
    <col min="4655" max="4655" width="12.7109375" style="54" customWidth="1"/>
    <col min="4656" max="4657" width="16.7109375" style="54" customWidth="1"/>
    <col min="4658" max="4658" width="19.85546875" style="54" bestFit="1" customWidth="1"/>
    <col min="4659" max="4905" width="16" style="54"/>
    <col min="4906" max="4906" width="9.7109375" style="54" customWidth="1"/>
    <col min="4907" max="4907" width="3.7109375" style="54" customWidth="1"/>
    <col min="4908" max="4908" width="50.7109375" style="54" customWidth="1"/>
    <col min="4909" max="4909" width="9.7109375" style="54" customWidth="1"/>
    <col min="4910" max="4910" width="10.7109375" style="54" customWidth="1"/>
    <col min="4911" max="4911" width="12.7109375" style="54" customWidth="1"/>
    <col min="4912" max="4913" width="16.7109375" style="54" customWidth="1"/>
    <col min="4914" max="4914" width="19.85546875" style="54" bestFit="1" customWidth="1"/>
    <col min="4915" max="5161" width="16" style="54"/>
    <col min="5162" max="5162" width="9.7109375" style="54" customWidth="1"/>
    <col min="5163" max="5163" width="3.7109375" style="54" customWidth="1"/>
    <col min="5164" max="5164" width="50.7109375" style="54" customWidth="1"/>
    <col min="5165" max="5165" width="9.7109375" style="54" customWidth="1"/>
    <col min="5166" max="5166" width="10.7109375" style="54" customWidth="1"/>
    <col min="5167" max="5167" width="12.7109375" style="54" customWidth="1"/>
    <col min="5168" max="5169" width="16.7109375" style="54" customWidth="1"/>
    <col min="5170" max="5170" width="19.85546875" style="54" bestFit="1" customWidth="1"/>
    <col min="5171" max="5417" width="16" style="54"/>
    <col min="5418" max="5418" width="9.7109375" style="54" customWidth="1"/>
    <col min="5419" max="5419" width="3.7109375" style="54" customWidth="1"/>
    <col min="5420" max="5420" width="50.7109375" style="54" customWidth="1"/>
    <col min="5421" max="5421" width="9.7109375" style="54" customWidth="1"/>
    <col min="5422" max="5422" width="10.7109375" style="54" customWidth="1"/>
    <col min="5423" max="5423" width="12.7109375" style="54" customWidth="1"/>
    <col min="5424" max="5425" width="16.7109375" style="54" customWidth="1"/>
    <col min="5426" max="5426" width="19.85546875" style="54" bestFit="1" customWidth="1"/>
    <col min="5427" max="5673" width="16" style="54"/>
    <col min="5674" max="5674" width="9.7109375" style="54" customWidth="1"/>
    <col min="5675" max="5675" width="3.7109375" style="54" customWidth="1"/>
    <col min="5676" max="5676" width="50.7109375" style="54" customWidth="1"/>
    <col min="5677" max="5677" width="9.7109375" style="54" customWidth="1"/>
    <col min="5678" max="5678" width="10.7109375" style="54" customWidth="1"/>
    <col min="5679" max="5679" width="12.7109375" style="54" customWidth="1"/>
    <col min="5680" max="5681" width="16.7109375" style="54" customWidth="1"/>
    <col min="5682" max="5682" width="19.85546875" style="54" bestFit="1" customWidth="1"/>
    <col min="5683" max="5929" width="16" style="54"/>
    <col min="5930" max="5930" width="9.7109375" style="54" customWidth="1"/>
    <col min="5931" max="5931" width="3.7109375" style="54" customWidth="1"/>
    <col min="5932" max="5932" width="50.7109375" style="54" customWidth="1"/>
    <col min="5933" max="5933" width="9.7109375" style="54" customWidth="1"/>
    <col min="5934" max="5934" width="10.7109375" style="54" customWidth="1"/>
    <col min="5935" max="5935" width="12.7109375" style="54" customWidth="1"/>
    <col min="5936" max="5937" width="16.7109375" style="54" customWidth="1"/>
    <col min="5938" max="5938" width="19.85546875" style="54" bestFit="1" customWidth="1"/>
    <col min="5939" max="6185" width="16" style="54"/>
    <col min="6186" max="6186" width="9.7109375" style="54" customWidth="1"/>
    <col min="6187" max="6187" width="3.7109375" style="54" customWidth="1"/>
    <col min="6188" max="6188" width="50.7109375" style="54" customWidth="1"/>
    <col min="6189" max="6189" width="9.7109375" style="54" customWidth="1"/>
    <col min="6190" max="6190" width="10.7109375" style="54" customWidth="1"/>
    <col min="6191" max="6191" width="12.7109375" style="54" customWidth="1"/>
    <col min="6192" max="6193" width="16.7109375" style="54" customWidth="1"/>
    <col min="6194" max="6194" width="19.85546875" style="54" bestFit="1" customWidth="1"/>
    <col min="6195" max="6441" width="16" style="54"/>
    <col min="6442" max="6442" width="9.7109375" style="54" customWidth="1"/>
    <col min="6443" max="6443" width="3.7109375" style="54" customWidth="1"/>
    <col min="6444" max="6444" width="50.7109375" style="54" customWidth="1"/>
    <col min="6445" max="6445" width="9.7109375" style="54" customWidth="1"/>
    <col min="6446" max="6446" width="10.7109375" style="54" customWidth="1"/>
    <col min="6447" max="6447" width="12.7109375" style="54" customWidth="1"/>
    <col min="6448" max="6449" width="16.7109375" style="54" customWidth="1"/>
    <col min="6450" max="6450" width="19.85546875" style="54" bestFit="1" customWidth="1"/>
    <col min="6451" max="6697" width="16" style="54"/>
    <col min="6698" max="6698" width="9.7109375" style="54" customWidth="1"/>
    <col min="6699" max="6699" width="3.7109375" style="54" customWidth="1"/>
    <col min="6700" max="6700" width="50.7109375" style="54" customWidth="1"/>
    <col min="6701" max="6701" width="9.7109375" style="54" customWidth="1"/>
    <col min="6702" max="6702" width="10.7109375" style="54" customWidth="1"/>
    <col min="6703" max="6703" width="12.7109375" style="54" customWidth="1"/>
    <col min="6704" max="6705" width="16.7109375" style="54" customWidth="1"/>
    <col min="6706" max="6706" width="19.85546875" style="54" bestFit="1" customWidth="1"/>
    <col min="6707" max="6953" width="16" style="54"/>
    <col min="6954" max="6954" width="9.7109375" style="54" customWidth="1"/>
    <col min="6955" max="6955" width="3.7109375" style="54" customWidth="1"/>
    <col min="6956" max="6956" width="50.7109375" style="54" customWidth="1"/>
    <col min="6957" max="6957" width="9.7109375" style="54" customWidth="1"/>
    <col min="6958" max="6958" width="10.7109375" style="54" customWidth="1"/>
    <col min="6959" max="6959" width="12.7109375" style="54" customWidth="1"/>
    <col min="6960" max="6961" width="16.7109375" style="54" customWidth="1"/>
    <col min="6962" max="6962" width="19.85546875" style="54" bestFit="1" customWidth="1"/>
    <col min="6963" max="7209" width="16" style="54"/>
    <col min="7210" max="7210" width="9.7109375" style="54" customWidth="1"/>
    <col min="7211" max="7211" width="3.7109375" style="54" customWidth="1"/>
    <col min="7212" max="7212" width="50.7109375" style="54" customWidth="1"/>
    <col min="7213" max="7213" width="9.7109375" style="54" customWidth="1"/>
    <col min="7214" max="7214" width="10.7109375" style="54" customWidth="1"/>
    <col min="7215" max="7215" width="12.7109375" style="54" customWidth="1"/>
    <col min="7216" max="7217" width="16.7109375" style="54" customWidth="1"/>
    <col min="7218" max="7218" width="19.85546875" style="54" bestFit="1" customWidth="1"/>
    <col min="7219" max="7465" width="16" style="54"/>
    <col min="7466" max="7466" width="9.7109375" style="54" customWidth="1"/>
    <col min="7467" max="7467" width="3.7109375" style="54" customWidth="1"/>
    <col min="7468" max="7468" width="50.7109375" style="54" customWidth="1"/>
    <col min="7469" max="7469" width="9.7109375" style="54" customWidth="1"/>
    <col min="7470" max="7470" width="10.7109375" style="54" customWidth="1"/>
    <col min="7471" max="7471" width="12.7109375" style="54" customWidth="1"/>
    <col min="7472" max="7473" width="16.7109375" style="54" customWidth="1"/>
    <col min="7474" max="7474" width="19.85546875" style="54" bestFit="1" customWidth="1"/>
    <col min="7475" max="7721" width="16" style="54"/>
    <col min="7722" max="7722" width="9.7109375" style="54" customWidth="1"/>
    <col min="7723" max="7723" width="3.7109375" style="54" customWidth="1"/>
    <col min="7724" max="7724" width="50.7109375" style="54" customWidth="1"/>
    <col min="7725" max="7725" width="9.7109375" style="54" customWidth="1"/>
    <col min="7726" max="7726" width="10.7109375" style="54" customWidth="1"/>
    <col min="7727" max="7727" width="12.7109375" style="54" customWidth="1"/>
    <col min="7728" max="7729" width="16.7109375" style="54" customWidth="1"/>
    <col min="7730" max="7730" width="19.85546875" style="54" bestFit="1" customWidth="1"/>
    <col min="7731" max="7977" width="16" style="54"/>
    <col min="7978" max="7978" width="9.7109375" style="54" customWidth="1"/>
    <col min="7979" max="7979" width="3.7109375" style="54" customWidth="1"/>
    <col min="7980" max="7980" width="50.7109375" style="54" customWidth="1"/>
    <col min="7981" max="7981" width="9.7109375" style="54" customWidth="1"/>
    <col min="7982" max="7982" width="10.7109375" style="54" customWidth="1"/>
    <col min="7983" max="7983" width="12.7109375" style="54" customWidth="1"/>
    <col min="7984" max="7985" width="16.7109375" style="54" customWidth="1"/>
    <col min="7986" max="7986" width="19.85546875" style="54" bestFit="1" customWidth="1"/>
    <col min="7987" max="8233" width="16" style="54"/>
    <col min="8234" max="8234" width="9.7109375" style="54" customWidth="1"/>
    <col min="8235" max="8235" width="3.7109375" style="54" customWidth="1"/>
    <col min="8236" max="8236" width="50.7109375" style="54" customWidth="1"/>
    <col min="8237" max="8237" width="9.7109375" style="54" customWidth="1"/>
    <col min="8238" max="8238" width="10.7109375" style="54" customWidth="1"/>
    <col min="8239" max="8239" width="12.7109375" style="54" customWidth="1"/>
    <col min="8240" max="8241" width="16.7109375" style="54" customWidth="1"/>
    <col min="8242" max="8242" width="19.85546875" style="54" bestFit="1" customWidth="1"/>
    <col min="8243" max="8489" width="16" style="54"/>
    <col min="8490" max="8490" width="9.7109375" style="54" customWidth="1"/>
    <col min="8491" max="8491" width="3.7109375" style="54" customWidth="1"/>
    <col min="8492" max="8492" width="50.7109375" style="54" customWidth="1"/>
    <col min="8493" max="8493" width="9.7109375" style="54" customWidth="1"/>
    <col min="8494" max="8494" width="10.7109375" style="54" customWidth="1"/>
    <col min="8495" max="8495" width="12.7109375" style="54" customWidth="1"/>
    <col min="8496" max="8497" width="16.7109375" style="54" customWidth="1"/>
    <col min="8498" max="8498" width="19.85546875" style="54" bestFit="1" customWidth="1"/>
    <col min="8499" max="8745" width="16" style="54"/>
    <col min="8746" max="8746" width="9.7109375" style="54" customWidth="1"/>
    <col min="8747" max="8747" width="3.7109375" style="54" customWidth="1"/>
    <col min="8748" max="8748" width="50.7109375" style="54" customWidth="1"/>
    <col min="8749" max="8749" width="9.7109375" style="54" customWidth="1"/>
    <col min="8750" max="8750" width="10.7109375" style="54" customWidth="1"/>
    <col min="8751" max="8751" width="12.7109375" style="54" customWidth="1"/>
    <col min="8752" max="8753" width="16.7109375" style="54" customWidth="1"/>
    <col min="8754" max="8754" width="19.85546875" style="54" bestFit="1" customWidth="1"/>
    <col min="8755" max="9001" width="16" style="54"/>
    <col min="9002" max="9002" width="9.7109375" style="54" customWidth="1"/>
    <col min="9003" max="9003" width="3.7109375" style="54" customWidth="1"/>
    <col min="9004" max="9004" width="50.7109375" style="54" customWidth="1"/>
    <col min="9005" max="9005" width="9.7109375" style="54" customWidth="1"/>
    <col min="9006" max="9006" width="10.7109375" style="54" customWidth="1"/>
    <col min="9007" max="9007" width="12.7109375" style="54" customWidth="1"/>
    <col min="9008" max="9009" width="16.7109375" style="54" customWidth="1"/>
    <col min="9010" max="9010" width="19.85546875" style="54" bestFit="1" customWidth="1"/>
    <col min="9011" max="9257" width="16" style="54"/>
    <col min="9258" max="9258" width="9.7109375" style="54" customWidth="1"/>
    <col min="9259" max="9259" width="3.7109375" style="54" customWidth="1"/>
    <col min="9260" max="9260" width="50.7109375" style="54" customWidth="1"/>
    <col min="9261" max="9261" width="9.7109375" style="54" customWidth="1"/>
    <col min="9262" max="9262" width="10.7109375" style="54" customWidth="1"/>
    <col min="9263" max="9263" width="12.7109375" style="54" customWidth="1"/>
    <col min="9264" max="9265" width="16.7109375" style="54" customWidth="1"/>
    <col min="9266" max="9266" width="19.85546875" style="54" bestFit="1" customWidth="1"/>
    <col min="9267" max="9513" width="16" style="54"/>
    <col min="9514" max="9514" width="9.7109375" style="54" customWidth="1"/>
    <col min="9515" max="9515" width="3.7109375" style="54" customWidth="1"/>
    <col min="9516" max="9516" width="50.7109375" style="54" customWidth="1"/>
    <col min="9517" max="9517" width="9.7109375" style="54" customWidth="1"/>
    <col min="9518" max="9518" width="10.7109375" style="54" customWidth="1"/>
    <col min="9519" max="9519" width="12.7109375" style="54" customWidth="1"/>
    <col min="9520" max="9521" width="16.7109375" style="54" customWidth="1"/>
    <col min="9522" max="9522" width="19.85546875" style="54" bestFit="1" customWidth="1"/>
    <col min="9523" max="9769" width="16" style="54"/>
    <col min="9770" max="9770" width="9.7109375" style="54" customWidth="1"/>
    <col min="9771" max="9771" width="3.7109375" style="54" customWidth="1"/>
    <col min="9772" max="9772" width="50.7109375" style="54" customWidth="1"/>
    <col min="9773" max="9773" width="9.7109375" style="54" customWidth="1"/>
    <col min="9774" max="9774" width="10.7109375" style="54" customWidth="1"/>
    <col min="9775" max="9775" width="12.7109375" style="54" customWidth="1"/>
    <col min="9776" max="9777" width="16.7109375" style="54" customWidth="1"/>
    <col min="9778" max="9778" width="19.85546875" style="54" bestFit="1" customWidth="1"/>
    <col min="9779" max="10025" width="16" style="54"/>
    <col min="10026" max="10026" width="9.7109375" style="54" customWidth="1"/>
    <col min="10027" max="10027" width="3.7109375" style="54" customWidth="1"/>
    <col min="10028" max="10028" width="50.7109375" style="54" customWidth="1"/>
    <col min="10029" max="10029" width="9.7109375" style="54" customWidth="1"/>
    <col min="10030" max="10030" width="10.7109375" style="54" customWidth="1"/>
    <col min="10031" max="10031" width="12.7109375" style="54" customWidth="1"/>
    <col min="10032" max="10033" width="16.7109375" style="54" customWidth="1"/>
    <col min="10034" max="10034" width="19.85546875" style="54" bestFit="1" customWidth="1"/>
    <col min="10035" max="10281" width="16" style="54"/>
    <col min="10282" max="10282" width="9.7109375" style="54" customWidth="1"/>
    <col min="10283" max="10283" width="3.7109375" style="54" customWidth="1"/>
    <col min="10284" max="10284" width="50.7109375" style="54" customWidth="1"/>
    <col min="10285" max="10285" width="9.7109375" style="54" customWidth="1"/>
    <col min="10286" max="10286" width="10.7109375" style="54" customWidth="1"/>
    <col min="10287" max="10287" width="12.7109375" style="54" customWidth="1"/>
    <col min="10288" max="10289" width="16.7109375" style="54" customWidth="1"/>
    <col min="10290" max="10290" width="19.85546875" style="54" bestFit="1" customWidth="1"/>
    <col min="10291" max="10537" width="16" style="54"/>
    <col min="10538" max="10538" width="9.7109375" style="54" customWidth="1"/>
    <col min="10539" max="10539" width="3.7109375" style="54" customWidth="1"/>
    <col min="10540" max="10540" width="50.7109375" style="54" customWidth="1"/>
    <col min="10541" max="10541" width="9.7109375" style="54" customWidth="1"/>
    <col min="10542" max="10542" width="10.7109375" style="54" customWidth="1"/>
    <col min="10543" max="10543" width="12.7109375" style="54" customWidth="1"/>
    <col min="10544" max="10545" width="16.7109375" style="54" customWidth="1"/>
    <col min="10546" max="10546" width="19.85546875" style="54" bestFit="1" customWidth="1"/>
    <col min="10547" max="10793" width="16" style="54"/>
    <col min="10794" max="10794" width="9.7109375" style="54" customWidth="1"/>
    <col min="10795" max="10795" width="3.7109375" style="54" customWidth="1"/>
    <col min="10796" max="10796" width="50.7109375" style="54" customWidth="1"/>
    <col min="10797" max="10797" width="9.7109375" style="54" customWidth="1"/>
    <col min="10798" max="10798" width="10.7109375" style="54" customWidth="1"/>
    <col min="10799" max="10799" width="12.7109375" style="54" customWidth="1"/>
    <col min="10800" max="10801" width="16.7109375" style="54" customWidth="1"/>
    <col min="10802" max="10802" width="19.85546875" style="54" bestFit="1" customWidth="1"/>
    <col min="10803" max="11049" width="16" style="54"/>
    <col min="11050" max="11050" width="9.7109375" style="54" customWidth="1"/>
    <col min="11051" max="11051" width="3.7109375" style="54" customWidth="1"/>
    <col min="11052" max="11052" width="50.7109375" style="54" customWidth="1"/>
    <col min="11053" max="11053" width="9.7109375" style="54" customWidth="1"/>
    <col min="11054" max="11054" width="10.7109375" style="54" customWidth="1"/>
    <col min="11055" max="11055" width="12.7109375" style="54" customWidth="1"/>
    <col min="11056" max="11057" width="16.7109375" style="54" customWidth="1"/>
    <col min="11058" max="11058" width="19.85546875" style="54" bestFit="1" customWidth="1"/>
    <col min="11059" max="11305" width="16" style="54"/>
    <col min="11306" max="11306" width="9.7109375" style="54" customWidth="1"/>
    <col min="11307" max="11307" width="3.7109375" style="54" customWidth="1"/>
    <col min="11308" max="11308" width="50.7109375" style="54" customWidth="1"/>
    <col min="11309" max="11309" width="9.7109375" style="54" customWidth="1"/>
    <col min="11310" max="11310" width="10.7109375" style="54" customWidth="1"/>
    <col min="11311" max="11311" width="12.7109375" style="54" customWidth="1"/>
    <col min="11312" max="11313" width="16.7109375" style="54" customWidth="1"/>
    <col min="11314" max="11314" width="19.85546875" style="54" bestFit="1" customWidth="1"/>
    <col min="11315" max="11561" width="16" style="54"/>
    <col min="11562" max="11562" width="9.7109375" style="54" customWidth="1"/>
    <col min="11563" max="11563" width="3.7109375" style="54" customWidth="1"/>
    <col min="11564" max="11564" width="50.7109375" style="54" customWidth="1"/>
    <col min="11565" max="11565" width="9.7109375" style="54" customWidth="1"/>
    <col min="11566" max="11566" width="10.7109375" style="54" customWidth="1"/>
    <col min="11567" max="11567" width="12.7109375" style="54" customWidth="1"/>
    <col min="11568" max="11569" width="16.7109375" style="54" customWidth="1"/>
    <col min="11570" max="11570" width="19.85546875" style="54" bestFit="1" customWidth="1"/>
    <col min="11571" max="11817" width="16" style="54"/>
    <col min="11818" max="11818" width="9.7109375" style="54" customWidth="1"/>
    <col min="11819" max="11819" width="3.7109375" style="54" customWidth="1"/>
    <col min="11820" max="11820" width="50.7109375" style="54" customWidth="1"/>
    <col min="11821" max="11821" width="9.7109375" style="54" customWidth="1"/>
    <col min="11822" max="11822" width="10.7109375" style="54" customWidth="1"/>
    <col min="11823" max="11823" width="12.7109375" style="54" customWidth="1"/>
    <col min="11824" max="11825" width="16.7109375" style="54" customWidth="1"/>
    <col min="11826" max="11826" width="19.85546875" style="54" bestFit="1" customWidth="1"/>
    <col min="11827" max="12073" width="16" style="54"/>
    <col min="12074" max="12074" width="9.7109375" style="54" customWidth="1"/>
    <col min="12075" max="12075" width="3.7109375" style="54" customWidth="1"/>
    <col min="12076" max="12076" width="50.7109375" style="54" customWidth="1"/>
    <col min="12077" max="12077" width="9.7109375" style="54" customWidth="1"/>
    <col min="12078" max="12078" width="10.7109375" style="54" customWidth="1"/>
    <col min="12079" max="12079" width="12.7109375" style="54" customWidth="1"/>
    <col min="12080" max="12081" width="16.7109375" style="54" customWidth="1"/>
    <col min="12082" max="12082" width="19.85546875" style="54" bestFit="1" customWidth="1"/>
    <col min="12083" max="12329" width="16" style="54"/>
    <col min="12330" max="12330" width="9.7109375" style="54" customWidth="1"/>
    <col min="12331" max="12331" width="3.7109375" style="54" customWidth="1"/>
    <col min="12332" max="12332" width="50.7109375" style="54" customWidth="1"/>
    <col min="12333" max="12333" width="9.7109375" style="54" customWidth="1"/>
    <col min="12334" max="12334" width="10.7109375" style="54" customWidth="1"/>
    <col min="12335" max="12335" width="12.7109375" style="54" customWidth="1"/>
    <col min="12336" max="12337" width="16.7109375" style="54" customWidth="1"/>
    <col min="12338" max="12338" width="19.85546875" style="54" bestFit="1" customWidth="1"/>
    <col min="12339" max="12585" width="16" style="54"/>
    <col min="12586" max="12586" width="9.7109375" style="54" customWidth="1"/>
    <col min="12587" max="12587" width="3.7109375" style="54" customWidth="1"/>
    <col min="12588" max="12588" width="50.7109375" style="54" customWidth="1"/>
    <col min="12589" max="12589" width="9.7109375" style="54" customWidth="1"/>
    <col min="12590" max="12590" width="10.7109375" style="54" customWidth="1"/>
    <col min="12591" max="12591" width="12.7109375" style="54" customWidth="1"/>
    <col min="12592" max="12593" width="16.7109375" style="54" customWidth="1"/>
    <col min="12594" max="12594" width="19.85546875" style="54" bestFit="1" customWidth="1"/>
    <col min="12595" max="12841" width="16" style="54"/>
    <col min="12842" max="12842" width="9.7109375" style="54" customWidth="1"/>
    <col min="12843" max="12843" width="3.7109375" style="54" customWidth="1"/>
    <col min="12844" max="12844" width="50.7109375" style="54" customWidth="1"/>
    <col min="12845" max="12845" width="9.7109375" style="54" customWidth="1"/>
    <col min="12846" max="12846" width="10.7109375" style="54" customWidth="1"/>
    <col min="12847" max="12847" width="12.7109375" style="54" customWidth="1"/>
    <col min="12848" max="12849" width="16.7109375" style="54" customWidth="1"/>
    <col min="12850" max="12850" width="19.85546875" style="54" bestFit="1" customWidth="1"/>
    <col min="12851" max="13097" width="16" style="54"/>
    <col min="13098" max="13098" width="9.7109375" style="54" customWidth="1"/>
    <col min="13099" max="13099" width="3.7109375" style="54" customWidth="1"/>
    <col min="13100" max="13100" width="50.7109375" style="54" customWidth="1"/>
    <col min="13101" max="13101" width="9.7109375" style="54" customWidth="1"/>
    <col min="13102" max="13102" width="10.7109375" style="54" customWidth="1"/>
    <col min="13103" max="13103" width="12.7109375" style="54" customWidth="1"/>
    <col min="13104" max="13105" width="16.7109375" style="54" customWidth="1"/>
    <col min="13106" max="13106" width="19.85546875" style="54" bestFit="1" customWidth="1"/>
    <col min="13107" max="13353" width="16" style="54"/>
    <col min="13354" max="13354" width="9.7109375" style="54" customWidth="1"/>
    <col min="13355" max="13355" width="3.7109375" style="54" customWidth="1"/>
    <col min="13356" max="13356" width="50.7109375" style="54" customWidth="1"/>
    <col min="13357" max="13357" width="9.7109375" style="54" customWidth="1"/>
    <col min="13358" max="13358" width="10.7109375" style="54" customWidth="1"/>
    <col min="13359" max="13359" width="12.7109375" style="54" customWidth="1"/>
    <col min="13360" max="13361" width="16.7109375" style="54" customWidth="1"/>
    <col min="13362" max="13362" width="19.85546875" style="54" bestFit="1" customWidth="1"/>
    <col min="13363" max="13609" width="16" style="54"/>
    <col min="13610" max="13610" width="9.7109375" style="54" customWidth="1"/>
    <col min="13611" max="13611" width="3.7109375" style="54" customWidth="1"/>
    <col min="13612" max="13612" width="50.7109375" style="54" customWidth="1"/>
    <col min="13613" max="13613" width="9.7109375" style="54" customWidth="1"/>
    <col min="13614" max="13614" width="10.7109375" style="54" customWidth="1"/>
    <col min="13615" max="13615" width="12.7109375" style="54" customWidth="1"/>
    <col min="13616" max="13617" width="16.7109375" style="54" customWidth="1"/>
    <col min="13618" max="13618" width="19.85546875" style="54" bestFit="1" customWidth="1"/>
    <col min="13619" max="13865" width="16" style="54"/>
    <col min="13866" max="13866" width="9.7109375" style="54" customWidth="1"/>
    <col min="13867" max="13867" width="3.7109375" style="54" customWidth="1"/>
    <col min="13868" max="13868" width="50.7109375" style="54" customWidth="1"/>
    <col min="13869" max="13869" width="9.7109375" style="54" customWidth="1"/>
    <col min="13870" max="13870" width="10.7109375" style="54" customWidth="1"/>
    <col min="13871" max="13871" width="12.7109375" style="54" customWidth="1"/>
    <col min="13872" max="13873" width="16.7109375" style="54" customWidth="1"/>
    <col min="13874" max="13874" width="19.85546875" style="54" bestFit="1" customWidth="1"/>
    <col min="13875" max="14121" width="16" style="54"/>
    <col min="14122" max="14122" width="9.7109375" style="54" customWidth="1"/>
    <col min="14123" max="14123" width="3.7109375" style="54" customWidth="1"/>
    <col min="14124" max="14124" width="50.7109375" style="54" customWidth="1"/>
    <col min="14125" max="14125" width="9.7109375" style="54" customWidth="1"/>
    <col min="14126" max="14126" width="10.7109375" style="54" customWidth="1"/>
    <col min="14127" max="14127" width="12.7109375" style="54" customWidth="1"/>
    <col min="14128" max="14129" width="16.7109375" style="54" customWidth="1"/>
    <col min="14130" max="14130" width="19.85546875" style="54" bestFit="1" customWidth="1"/>
    <col min="14131" max="14377" width="16" style="54"/>
    <col min="14378" max="14378" width="9.7109375" style="54" customWidth="1"/>
    <col min="14379" max="14379" width="3.7109375" style="54" customWidth="1"/>
    <col min="14380" max="14380" width="50.7109375" style="54" customWidth="1"/>
    <col min="14381" max="14381" width="9.7109375" style="54" customWidth="1"/>
    <col min="14382" max="14382" width="10.7109375" style="54" customWidth="1"/>
    <col min="14383" max="14383" width="12.7109375" style="54" customWidth="1"/>
    <col min="14384" max="14385" width="16.7109375" style="54" customWidth="1"/>
    <col min="14386" max="14386" width="19.85546875" style="54" bestFit="1" customWidth="1"/>
    <col min="14387" max="14633" width="16" style="54"/>
    <col min="14634" max="14634" width="9.7109375" style="54" customWidth="1"/>
    <col min="14635" max="14635" width="3.7109375" style="54" customWidth="1"/>
    <col min="14636" max="14636" width="50.7109375" style="54" customWidth="1"/>
    <col min="14637" max="14637" width="9.7109375" style="54" customWidth="1"/>
    <col min="14638" max="14638" width="10.7109375" style="54" customWidth="1"/>
    <col min="14639" max="14639" width="12.7109375" style="54" customWidth="1"/>
    <col min="14640" max="14641" width="16.7109375" style="54" customWidth="1"/>
    <col min="14642" max="14642" width="19.85546875" style="54" bestFit="1" customWidth="1"/>
    <col min="14643" max="14889" width="16" style="54"/>
    <col min="14890" max="14890" width="9.7109375" style="54" customWidth="1"/>
    <col min="14891" max="14891" width="3.7109375" style="54" customWidth="1"/>
    <col min="14892" max="14892" width="50.7109375" style="54" customWidth="1"/>
    <col min="14893" max="14893" width="9.7109375" style="54" customWidth="1"/>
    <col min="14894" max="14894" width="10.7109375" style="54" customWidth="1"/>
    <col min="14895" max="14895" width="12.7109375" style="54" customWidth="1"/>
    <col min="14896" max="14897" width="16.7109375" style="54" customWidth="1"/>
    <col min="14898" max="14898" width="19.85546875" style="54" bestFit="1" customWidth="1"/>
    <col min="14899" max="15145" width="16" style="54"/>
    <col min="15146" max="15146" width="9.7109375" style="54" customWidth="1"/>
    <col min="15147" max="15147" width="3.7109375" style="54" customWidth="1"/>
    <col min="15148" max="15148" width="50.7109375" style="54" customWidth="1"/>
    <col min="15149" max="15149" width="9.7109375" style="54" customWidth="1"/>
    <col min="15150" max="15150" width="10.7109375" style="54" customWidth="1"/>
    <col min="15151" max="15151" width="12.7109375" style="54" customWidth="1"/>
    <col min="15152" max="15153" width="16.7109375" style="54" customWidth="1"/>
    <col min="15154" max="15154" width="19.85546875" style="54" bestFit="1" customWidth="1"/>
    <col min="15155" max="15401" width="16" style="54"/>
    <col min="15402" max="15402" width="9.7109375" style="54" customWidth="1"/>
    <col min="15403" max="15403" width="3.7109375" style="54" customWidth="1"/>
    <col min="15404" max="15404" width="50.7109375" style="54" customWidth="1"/>
    <col min="15405" max="15405" width="9.7109375" style="54" customWidth="1"/>
    <col min="15406" max="15406" width="10.7109375" style="54" customWidth="1"/>
    <col min="15407" max="15407" width="12.7109375" style="54" customWidth="1"/>
    <col min="15408" max="15409" width="16.7109375" style="54" customWidth="1"/>
    <col min="15410" max="15410" width="19.85546875" style="54" bestFit="1" customWidth="1"/>
    <col min="15411" max="15657" width="16" style="54"/>
    <col min="15658" max="15658" width="9.7109375" style="54" customWidth="1"/>
    <col min="15659" max="15659" width="3.7109375" style="54" customWidth="1"/>
    <col min="15660" max="15660" width="50.7109375" style="54" customWidth="1"/>
    <col min="15661" max="15661" width="9.7109375" style="54" customWidth="1"/>
    <col min="15662" max="15662" width="10.7109375" style="54" customWidth="1"/>
    <col min="15663" max="15663" width="12.7109375" style="54" customWidth="1"/>
    <col min="15664" max="15665" width="16.7109375" style="54" customWidth="1"/>
    <col min="15666" max="15666" width="19.85546875" style="54" bestFit="1" customWidth="1"/>
    <col min="15667" max="15913" width="16" style="54"/>
    <col min="15914" max="15914" width="9.7109375" style="54" customWidth="1"/>
    <col min="15915" max="15915" width="3.7109375" style="54" customWidth="1"/>
    <col min="15916" max="15916" width="50.7109375" style="54" customWidth="1"/>
    <col min="15917" max="15917" width="9.7109375" style="54" customWidth="1"/>
    <col min="15918" max="15918" width="10.7109375" style="54" customWidth="1"/>
    <col min="15919" max="15919" width="12.7109375" style="54" customWidth="1"/>
    <col min="15920" max="15921" width="16.7109375" style="54" customWidth="1"/>
    <col min="15922" max="15922" width="19.85546875" style="54" bestFit="1" customWidth="1"/>
    <col min="15923" max="16384" width="16" style="54"/>
  </cols>
  <sheetData>
    <row r="1" spans="1:7" ht="15.75" x14ac:dyDescent="0.25">
      <c r="A1" s="176" t="s">
        <v>131</v>
      </c>
      <c r="B1" s="177"/>
      <c r="C1" s="177"/>
      <c r="D1" s="177"/>
      <c r="E1" s="177"/>
      <c r="F1" s="52"/>
      <c r="G1" s="53" t="s">
        <v>0</v>
      </c>
    </row>
    <row r="2" spans="1:7" ht="12.75" customHeight="1" x14ac:dyDescent="0.25">
      <c r="A2" s="55" t="s">
        <v>184</v>
      </c>
      <c r="B2" s="56"/>
      <c r="C2" s="57"/>
      <c r="D2" s="58"/>
      <c r="E2" s="24"/>
      <c r="G2" s="60" t="s">
        <v>160</v>
      </c>
    </row>
    <row r="3" spans="1:7" ht="12.75" customHeight="1" x14ac:dyDescent="0.25">
      <c r="A3" s="55" t="s">
        <v>135</v>
      </c>
      <c r="B3" s="56"/>
      <c r="C3" s="57"/>
      <c r="D3" s="57"/>
      <c r="E3" s="61"/>
      <c r="F3" s="178"/>
      <c r="G3" s="179"/>
    </row>
    <row r="4" spans="1:7" s="62" customFormat="1" ht="18.95" customHeight="1" x14ac:dyDescent="0.25">
      <c r="A4" s="55"/>
      <c r="B4" s="56"/>
      <c r="C4" s="57"/>
      <c r="D4" s="57"/>
      <c r="E4" s="61"/>
      <c r="F4" s="180"/>
      <c r="G4" s="180"/>
    </row>
    <row r="5" spans="1:7" ht="27" customHeight="1" x14ac:dyDescent="0.25">
      <c r="A5" s="63" t="s">
        <v>1</v>
      </c>
      <c r="B5" s="64"/>
      <c r="C5" s="65"/>
      <c r="D5" s="66"/>
      <c r="E5" s="6"/>
      <c r="F5" s="181" t="s">
        <v>159</v>
      </c>
      <c r="G5" s="181"/>
    </row>
    <row r="6" spans="1:7" ht="12.75" customHeight="1" x14ac:dyDescent="0.25">
      <c r="A6" s="67"/>
      <c r="B6" s="68"/>
      <c r="C6" s="69"/>
      <c r="D6" s="70"/>
      <c r="E6" s="15"/>
      <c r="F6" s="71"/>
      <c r="G6" s="71"/>
    </row>
    <row r="7" spans="1:7" ht="12.75" customHeight="1" x14ac:dyDescent="0.25">
      <c r="A7" s="72" t="s">
        <v>2</v>
      </c>
      <c r="B7" s="73"/>
      <c r="C7" s="74" t="s">
        <v>3</v>
      </c>
      <c r="D7" s="75" t="s">
        <v>4</v>
      </c>
      <c r="E7" s="16" t="s">
        <v>5</v>
      </c>
      <c r="F7" s="76" t="s">
        <v>6</v>
      </c>
      <c r="G7" s="76" t="s">
        <v>7</v>
      </c>
    </row>
    <row r="8" spans="1:7" ht="12.75" customHeight="1" x14ac:dyDescent="0.25">
      <c r="A8" s="77"/>
      <c r="B8" s="78"/>
      <c r="C8" s="79"/>
      <c r="D8" s="80"/>
      <c r="E8" s="17"/>
      <c r="F8" s="76"/>
      <c r="G8" s="76"/>
    </row>
    <row r="9" spans="1:7" x14ac:dyDescent="0.25">
      <c r="A9" s="81"/>
      <c r="B9" s="68"/>
      <c r="C9" s="82"/>
      <c r="D9" s="70"/>
      <c r="E9" s="16"/>
      <c r="F9" s="83"/>
      <c r="G9" s="83"/>
    </row>
    <row r="10" spans="1:7" x14ac:dyDescent="0.25">
      <c r="A10" s="55"/>
      <c r="B10" s="73"/>
      <c r="C10" s="84" t="s">
        <v>8</v>
      </c>
      <c r="D10" s="75"/>
      <c r="E10" s="16"/>
      <c r="F10" s="85"/>
      <c r="G10" s="85"/>
    </row>
    <row r="11" spans="1:7" x14ac:dyDescent="0.25">
      <c r="A11" s="55"/>
      <c r="B11" s="73"/>
      <c r="C11" s="57"/>
      <c r="D11" s="75"/>
      <c r="E11" s="16"/>
      <c r="F11" s="85"/>
      <c r="G11" s="85"/>
    </row>
    <row r="12" spans="1:7" ht="24" x14ac:dyDescent="0.25">
      <c r="A12" s="55" t="s">
        <v>9</v>
      </c>
      <c r="B12" s="73"/>
      <c r="C12" s="86" t="s">
        <v>10</v>
      </c>
      <c r="D12" s="75"/>
      <c r="E12" s="16"/>
      <c r="F12" s="85"/>
      <c r="G12" s="85"/>
    </row>
    <row r="13" spans="1:7" x14ac:dyDescent="0.25">
      <c r="A13" s="55"/>
      <c r="B13" s="87"/>
      <c r="C13" s="88"/>
      <c r="D13" s="75"/>
      <c r="E13" s="16"/>
      <c r="F13" s="85"/>
      <c r="G13" s="85"/>
    </row>
    <row r="14" spans="1:7" x14ac:dyDescent="0.25">
      <c r="A14" s="55" t="s">
        <v>11</v>
      </c>
      <c r="B14" s="87"/>
      <c r="C14" s="88" t="s">
        <v>12</v>
      </c>
      <c r="D14" s="75" t="s">
        <v>13</v>
      </c>
      <c r="E14" s="16">
        <v>1</v>
      </c>
      <c r="F14" s="48"/>
      <c r="G14" s="26">
        <f>ROUND($E14*F14,2)</f>
        <v>0</v>
      </c>
    </row>
    <row r="15" spans="1:7" x14ac:dyDescent="0.25">
      <c r="A15" s="55"/>
      <c r="B15" s="87"/>
      <c r="C15" s="88" t="s">
        <v>14</v>
      </c>
      <c r="D15" s="75"/>
      <c r="E15" s="16"/>
      <c r="F15" s="89"/>
      <c r="G15" s="85"/>
    </row>
    <row r="16" spans="1:7" x14ac:dyDescent="0.25">
      <c r="A16" s="55"/>
      <c r="B16" s="60" t="s">
        <v>15</v>
      </c>
      <c r="C16" s="90" t="s">
        <v>161</v>
      </c>
      <c r="D16" s="75"/>
      <c r="E16" s="16"/>
      <c r="F16" s="89"/>
      <c r="G16" s="85"/>
    </row>
    <row r="17" spans="1:7" x14ac:dyDescent="0.25">
      <c r="A17" s="55"/>
      <c r="B17" s="60" t="s">
        <v>18</v>
      </c>
      <c r="C17" s="90" t="s">
        <v>162</v>
      </c>
      <c r="D17" s="75"/>
      <c r="E17" s="16"/>
      <c r="F17" s="89"/>
      <c r="G17" s="85"/>
    </row>
    <row r="18" spans="1:7" x14ac:dyDescent="0.25">
      <c r="A18" s="55"/>
      <c r="B18" s="60" t="s">
        <v>28</v>
      </c>
      <c r="C18" s="90" t="s">
        <v>163</v>
      </c>
      <c r="D18" s="75"/>
      <c r="E18" s="16"/>
      <c r="F18" s="89"/>
      <c r="G18" s="85"/>
    </row>
    <row r="19" spans="1:7" x14ac:dyDescent="0.25">
      <c r="A19" s="55"/>
      <c r="B19" s="87"/>
      <c r="C19" s="88"/>
      <c r="D19" s="75"/>
      <c r="E19" s="16"/>
      <c r="F19" s="89"/>
      <c r="G19" s="85"/>
    </row>
    <row r="20" spans="1:7" x14ac:dyDescent="0.25">
      <c r="A20" s="55" t="s">
        <v>150</v>
      </c>
      <c r="B20" s="87"/>
      <c r="C20" s="90" t="s">
        <v>164</v>
      </c>
      <c r="D20" s="75"/>
      <c r="E20" s="16"/>
      <c r="F20" s="89"/>
      <c r="G20" s="85"/>
    </row>
    <row r="21" spans="1:7" x14ac:dyDescent="0.25">
      <c r="A21" s="55"/>
      <c r="B21" s="87"/>
      <c r="C21" s="90" t="s">
        <v>165</v>
      </c>
      <c r="D21" s="75"/>
      <c r="E21" s="16"/>
      <c r="F21" s="89"/>
      <c r="G21" s="85"/>
    </row>
    <row r="22" spans="1:7" x14ac:dyDescent="0.25">
      <c r="A22" s="55"/>
      <c r="B22" s="87"/>
      <c r="C22" s="88"/>
      <c r="D22" s="75"/>
      <c r="E22" s="16"/>
      <c r="F22" s="89"/>
      <c r="G22" s="85"/>
    </row>
    <row r="23" spans="1:7" x14ac:dyDescent="0.25">
      <c r="A23" s="55"/>
      <c r="B23" s="73" t="s">
        <v>15</v>
      </c>
      <c r="C23" s="88" t="s">
        <v>16</v>
      </c>
      <c r="D23" s="75"/>
      <c r="E23" s="16"/>
      <c r="F23" s="89"/>
      <c r="G23" s="85"/>
    </row>
    <row r="24" spans="1:7" x14ac:dyDescent="0.25">
      <c r="A24" s="55"/>
      <c r="B24" s="73"/>
      <c r="C24" s="90" t="s">
        <v>144</v>
      </c>
      <c r="D24" s="75" t="s">
        <v>17</v>
      </c>
      <c r="E24" s="16">
        <v>1</v>
      </c>
      <c r="F24" s="48"/>
      <c r="G24" s="26">
        <f>ROUND($E24*F24,2)</f>
        <v>0</v>
      </c>
    </row>
    <row r="25" spans="1:7" x14ac:dyDescent="0.25">
      <c r="A25" s="55"/>
      <c r="B25" s="73"/>
      <c r="C25" s="90" t="s">
        <v>145</v>
      </c>
      <c r="D25" s="75" t="s">
        <v>17</v>
      </c>
      <c r="E25" s="16">
        <v>1</v>
      </c>
      <c r="F25" s="48"/>
      <c r="G25" s="26">
        <f>ROUND($E25*F25,2)</f>
        <v>0</v>
      </c>
    </row>
    <row r="26" spans="1:7" x14ac:dyDescent="0.25">
      <c r="A26" s="55"/>
      <c r="B26" s="73"/>
      <c r="C26" s="88"/>
      <c r="D26" s="75"/>
      <c r="E26" s="16"/>
      <c r="F26" s="89"/>
      <c r="G26" s="85"/>
    </row>
    <row r="27" spans="1:7" x14ac:dyDescent="0.25">
      <c r="A27" s="55"/>
      <c r="B27" s="73"/>
      <c r="C27" s="88"/>
      <c r="D27" s="75"/>
      <c r="E27" s="16"/>
      <c r="F27" s="89"/>
      <c r="G27" s="85"/>
    </row>
    <row r="28" spans="1:7" x14ac:dyDescent="0.25">
      <c r="A28" s="55"/>
      <c r="B28" s="73" t="s">
        <v>18</v>
      </c>
      <c r="C28" s="88" t="s">
        <v>19</v>
      </c>
      <c r="D28" s="75"/>
      <c r="E28" s="16"/>
      <c r="F28" s="89"/>
      <c r="G28" s="85"/>
    </row>
    <row r="29" spans="1:7" x14ac:dyDescent="0.25">
      <c r="A29" s="55"/>
      <c r="B29" s="73"/>
      <c r="C29" s="90" t="s">
        <v>146</v>
      </c>
      <c r="D29" s="75" t="s">
        <v>17</v>
      </c>
      <c r="E29" s="16">
        <v>1</v>
      </c>
      <c r="F29" s="48"/>
      <c r="G29" s="26">
        <f>ROUND($E29*F29,2)</f>
        <v>0</v>
      </c>
    </row>
    <row r="30" spans="1:7" x14ac:dyDescent="0.25">
      <c r="A30" s="55"/>
      <c r="B30" s="73"/>
      <c r="C30" s="90" t="s">
        <v>147</v>
      </c>
      <c r="D30" s="75" t="s">
        <v>17</v>
      </c>
      <c r="E30" s="16">
        <v>1</v>
      </c>
      <c r="F30" s="48"/>
      <c r="G30" s="26">
        <f>ROUND($E30*F30,2)</f>
        <v>0</v>
      </c>
    </row>
    <row r="31" spans="1:7" x14ac:dyDescent="0.25">
      <c r="A31" s="55"/>
      <c r="B31" s="73"/>
      <c r="C31" s="90" t="s">
        <v>148</v>
      </c>
      <c r="D31" s="75" t="s">
        <v>17</v>
      </c>
      <c r="E31" s="16">
        <v>1</v>
      </c>
      <c r="F31" s="48"/>
      <c r="G31" s="26">
        <f>ROUND($E31*F31,2)</f>
        <v>0</v>
      </c>
    </row>
    <row r="32" spans="1:7" x14ac:dyDescent="0.25">
      <c r="A32" s="55"/>
      <c r="B32" s="73"/>
      <c r="C32" s="90" t="s">
        <v>149</v>
      </c>
      <c r="D32" s="75" t="s">
        <v>17</v>
      </c>
      <c r="E32" s="16">
        <v>1</v>
      </c>
      <c r="F32" s="48"/>
      <c r="G32" s="26">
        <f>ROUND($E32*F32,2)</f>
        <v>0</v>
      </c>
    </row>
    <row r="33" spans="1:7" x14ac:dyDescent="0.25">
      <c r="A33" s="55"/>
      <c r="B33" s="73"/>
      <c r="C33" s="90" t="s">
        <v>180</v>
      </c>
      <c r="D33" s="75" t="s">
        <v>17</v>
      </c>
      <c r="E33" s="16">
        <v>1</v>
      </c>
      <c r="F33" s="48"/>
      <c r="G33" s="26">
        <f>ROUND($E33*F33,2)</f>
        <v>0</v>
      </c>
    </row>
    <row r="34" spans="1:7" x14ac:dyDescent="0.25">
      <c r="A34" s="55"/>
      <c r="B34" s="73"/>
      <c r="C34" s="88"/>
      <c r="D34" s="75"/>
      <c r="E34" s="16"/>
      <c r="F34" s="89"/>
      <c r="G34" s="85"/>
    </row>
    <row r="35" spans="1:7" ht="24" x14ac:dyDescent="0.25">
      <c r="A35" s="91" t="s">
        <v>152</v>
      </c>
      <c r="B35" s="73" t="s">
        <v>15</v>
      </c>
      <c r="C35" s="88" t="s">
        <v>20</v>
      </c>
      <c r="D35" s="75" t="s">
        <v>21</v>
      </c>
      <c r="E35" s="16">
        <v>1</v>
      </c>
      <c r="F35" s="92">
        <v>15000</v>
      </c>
      <c r="G35" s="26">
        <f>ROUND($E35*F35,2)</f>
        <v>15000</v>
      </c>
    </row>
    <row r="36" spans="1:7" x14ac:dyDescent="0.25">
      <c r="A36" s="93"/>
      <c r="B36" s="73"/>
      <c r="C36" s="88"/>
      <c r="D36" s="75"/>
      <c r="E36" s="16"/>
      <c r="F36" s="85"/>
      <c r="G36" s="85"/>
    </row>
    <row r="37" spans="1:7" ht="24" x14ac:dyDescent="0.25">
      <c r="A37" s="55"/>
      <c r="B37" s="73" t="s">
        <v>18</v>
      </c>
      <c r="C37" s="90" t="s">
        <v>166</v>
      </c>
      <c r="D37" s="75" t="s">
        <v>22</v>
      </c>
      <c r="E37" s="42">
        <f>G35</f>
        <v>15000</v>
      </c>
      <c r="F37" s="49"/>
      <c r="G37" s="26">
        <f>ROUND($E37*F37,2)</f>
        <v>0</v>
      </c>
    </row>
    <row r="38" spans="1:7" x14ac:dyDescent="0.25">
      <c r="A38" s="55"/>
      <c r="B38" s="73"/>
      <c r="C38" s="88"/>
      <c r="D38" s="75"/>
      <c r="E38" s="16"/>
      <c r="F38" s="85"/>
      <c r="G38" s="85"/>
    </row>
    <row r="39" spans="1:7" x14ac:dyDescent="0.25">
      <c r="A39" s="55" t="s">
        <v>23</v>
      </c>
      <c r="B39" s="73"/>
      <c r="C39" s="88" t="s">
        <v>24</v>
      </c>
      <c r="D39" s="75"/>
      <c r="E39" s="16"/>
      <c r="F39" s="85"/>
      <c r="G39" s="85"/>
    </row>
    <row r="40" spans="1:7" ht="24" x14ac:dyDescent="0.25">
      <c r="A40" s="55"/>
      <c r="B40" s="73"/>
      <c r="C40" s="88" t="s">
        <v>25</v>
      </c>
      <c r="D40" s="75"/>
      <c r="E40" s="16"/>
      <c r="F40" s="85"/>
      <c r="G40" s="85"/>
    </row>
    <row r="41" spans="1:7" x14ac:dyDescent="0.25">
      <c r="A41" s="55"/>
      <c r="B41" s="73"/>
      <c r="C41" s="88"/>
      <c r="D41" s="75"/>
      <c r="E41" s="16"/>
      <c r="F41" s="85"/>
      <c r="G41" s="85"/>
    </row>
    <row r="42" spans="1:7" x14ac:dyDescent="0.25">
      <c r="A42" s="55"/>
      <c r="B42" s="73" t="s">
        <v>15</v>
      </c>
      <c r="C42" s="88" t="s">
        <v>26</v>
      </c>
      <c r="D42" s="75" t="s">
        <v>21</v>
      </c>
      <c r="E42" s="16">
        <v>1</v>
      </c>
      <c r="F42" s="92">
        <v>15000</v>
      </c>
      <c r="G42" s="26">
        <f>ROUND($E42*F42,2)</f>
        <v>15000</v>
      </c>
    </row>
    <row r="43" spans="1:7" x14ac:dyDescent="0.25">
      <c r="A43" s="55"/>
      <c r="B43" s="73"/>
      <c r="C43" s="88"/>
      <c r="D43" s="75"/>
      <c r="E43" s="16"/>
      <c r="F43" s="85"/>
      <c r="G43" s="85"/>
    </row>
    <row r="44" spans="1:7" x14ac:dyDescent="0.25">
      <c r="A44" s="55"/>
      <c r="B44" s="73" t="s">
        <v>18</v>
      </c>
      <c r="C44" s="88" t="s">
        <v>27</v>
      </c>
      <c r="D44" s="75" t="s">
        <v>21</v>
      </c>
      <c r="E44" s="16">
        <v>1</v>
      </c>
      <c r="F44" s="92">
        <v>14200</v>
      </c>
      <c r="G44" s="26">
        <f>ROUND($E44*F44,2)</f>
        <v>14200</v>
      </c>
    </row>
    <row r="45" spans="1:7" x14ac:dyDescent="0.25">
      <c r="A45" s="55"/>
      <c r="B45" s="73"/>
      <c r="C45" s="88"/>
      <c r="D45" s="75"/>
      <c r="E45" s="16"/>
      <c r="F45" s="85"/>
      <c r="G45" s="85"/>
    </row>
    <row r="46" spans="1:7" ht="24" x14ac:dyDescent="0.25">
      <c r="A46" s="55"/>
      <c r="B46" s="73" t="s">
        <v>28</v>
      </c>
      <c r="C46" s="90" t="s">
        <v>167</v>
      </c>
      <c r="D46" s="75" t="s">
        <v>22</v>
      </c>
      <c r="E46" s="42">
        <f>SUM(G42:G44)</f>
        <v>29200</v>
      </c>
      <c r="F46" s="49"/>
      <c r="G46" s="26">
        <f>ROUND($E46*F46,2)</f>
        <v>0</v>
      </c>
    </row>
    <row r="47" spans="1:7" x14ac:dyDescent="0.25">
      <c r="A47" s="55"/>
      <c r="B47" s="73"/>
      <c r="C47" s="88"/>
      <c r="D47" s="75"/>
      <c r="E47" s="16"/>
      <c r="F47" s="85"/>
      <c r="G47" s="85"/>
    </row>
    <row r="48" spans="1:7" x14ac:dyDescent="0.25">
      <c r="A48" s="55"/>
      <c r="B48" s="73"/>
      <c r="C48" s="88" t="s">
        <v>29</v>
      </c>
      <c r="D48" s="75"/>
      <c r="E48" s="16"/>
      <c r="F48" s="85"/>
      <c r="G48" s="85"/>
    </row>
    <row r="49" spans="1:7" ht="24" customHeight="1" x14ac:dyDescent="0.25">
      <c r="A49" s="55"/>
      <c r="B49" s="73"/>
      <c r="C49" s="88" t="s">
        <v>30</v>
      </c>
      <c r="D49" s="75"/>
      <c r="E49" s="16"/>
      <c r="F49" s="85"/>
      <c r="G49" s="85"/>
    </row>
    <row r="50" spans="1:7" x14ac:dyDescent="0.25">
      <c r="A50" s="55"/>
      <c r="B50" s="73"/>
      <c r="C50" s="88"/>
      <c r="D50" s="75"/>
      <c r="E50" s="16"/>
      <c r="F50" s="85"/>
      <c r="G50" s="85"/>
    </row>
    <row r="51" spans="1:7" ht="24" x14ac:dyDescent="0.25">
      <c r="A51" s="55"/>
      <c r="B51" s="73"/>
      <c r="C51" s="88" t="s">
        <v>31</v>
      </c>
      <c r="D51" s="75"/>
      <c r="E51" s="16"/>
      <c r="F51" s="85"/>
      <c r="G51" s="85"/>
    </row>
    <row r="52" spans="1:7" x14ac:dyDescent="0.25">
      <c r="A52" s="55"/>
      <c r="B52" s="73"/>
      <c r="C52" s="88"/>
      <c r="D52" s="75"/>
      <c r="E52" s="16"/>
      <c r="F52" s="85"/>
      <c r="G52" s="85"/>
    </row>
    <row r="53" spans="1:7" ht="36" x14ac:dyDescent="0.25">
      <c r="A53" s="55"/>
      <c r="B53" s="73"/>
      <c r="C53" s="88" t="s">
        <v>32</v>
      </c>
      <c r="D53" s="75"/>
      <c r="E53" s="16"/>
      <c r="F53" s="85"/>
      <c r="G53" s="85"/>
    </row>
    <row r="54" spans="1:7" x14ac:dyDescent="0.25">
      <c r="A54" s="55"/>
      <c r="B54" s="73"/>
      <c r="C54" s="88"/>
      <c r="D54" s="75"/>
      <c r="E54" s="16"/>
      <c r="F54" s="85"/>
      <c r="G54" s="85"/>
    </row>
    <row r="55" spans="1:7" ht="24" x14ac:dyDescent="0.25">
      <c r="A55" s="55"/>
      <c r="B55" s="73"/>
      <c r="C55" s="88" t="s">
        <v>33</v>
      </c>
      <c r="D55" s="75"/>
      <c r="E55" s="16"/>
      <c r="F55" s="85"/>
      <c r="G55" s="85"/>
    </row>
    <row r="56" spans="1:7" x14ac:dyDescent="0.25">
      <c r="A56" s="94"/>
      <c r="B56" s="60"/>
      <c r="C56" s="90"/>
      <c r="D56" s="95"/>
      <c r="E56" s="18"/>
      <c r="F56" s="85"/>
      <c r="G56" s="85"/>
    </row>
    <row r="57" spans="1:7" x14ac:dyDescent="0.25">
      <c r="A57" s="94"/>
      <c r="B57" s="60"/>
      <c r="C57" s="90"/>
      <c r="D57" s="95"/>
      <c r="E57" s="18"/>
      <c r="F57" s="85"/>
      <c r="G57" s="85"/>
    </row>
    <row r="58" spans="1:7" x14ac:dyDescent="0.25">
      <c r="A58" s="96"/>
      <c r="B58" s="97"/>
      <c r="C58" s="90"/>
      <c r="D58" s="95"/>
      <c r="E58" s="19"/>
      <c r="F58" s="98"/>
      <c r="G58" s="98"/>
    </row>
    <row r="59" spans="1:7" x14ac:dyDescent="0.25">
      <c r="A59" s="99"/>
      <c r="B59" s="53"/>
      <c r="C59" s="100"/>
      <c r="D59" s="101"/>
      <c r="E59" s="2"/>
      <c r="F59" s="83"/>
      <c r="G59" s="27">
        <f>SUM(G11:G57)</f>
        <v>44200</v>
      </c>
    </row>
    <row r="60" spans="1:7" x14ac:dyDescent="0.25">
      <c r="A60" s="96"/>
      <c r="B60" s="97"/>
      <c r="C60" s="102" t="s">
        <v>34</v>
      </c>
      <c r="D60" s="103"/>
      <c r="E60" s="1"/>
      <c r="F60" s="98"/>
      <c r="G60" s="98"/>
    </row>
    <row r="61" spans="1:7" x14ac:dyDescent="0.25">
      <c r="A61" s="99" t="str">
        <f>A2</f>
        <v>CONTRACT N3TC/RM-2025-604: Van Reenen to Meul River_N3-7X km 0 to N3-7X km 63</v>
      </c>
      <c r="B61" s="104"/>
      <c r="C61" s="52"/>
      <c r="D61" s="101"/>
      <c r="E61" s="28"/>
      <c r="F61" s="99"/>
      <c r="G61" s="53" t="s">
        <v>0</v>
      </c>
    </row>
    <row r="62" spans="1:7" ht="12.75" customHeight="1" x14ac:dyDescent="0.25">
      <c r="A62" s="105" t="str">
        <f>A3</f>
        <v>MOWING, CUTTING AND REMOVAL OF VEGETATION ON THE N3 – PACKAGE 4</v>
      </c>
      <c r="B62" s="106"/>
      <c r="C62" s="90"/>
      <c r="D62" s="90"/>
      <c r="E62" s="107"/>
      <c r="F62" s="94"/>
      <c r="G62" s="60" t="s">
        <v>160</v>
      </c>
    </row>
    <row r="63" spans="1:7" ht="12.75" customHeight="1" x14ac:dyDescent="0.25">
      <c r="A63" s="105"/>
      <c r="B63" s="106"/>
      <c r="C63" s="90"/>
      <c r="D63" s="90"/>
      <c r="E63" s="107"/>
      <c r="F63" s="94"/>
      <c r="G63" s="108"/>
    </row>
    <row r="64" spans="1:7" x14ac:dyDescent="0.25">
      <c r="A64" s="94" t="s">
        <v>35</v>
      </c>
      <c r="B64" s="60"/>
      <c r="C64" s="59"/>
      <c r="D64" s="109"/>
      <c r="E64" s="3"/>
      <c r="F64" s="94"/>
      <c r="G64" s="108"/>
    </row>
    <row r="65" spans="1:7" x14ac:dyDescent="0.25">
      <c r="A65" s="94"/>
      <c r="B65" s="60"/>
      <c r="C65" s="59"/>
      <c r="D65" s="109"/>
      <c r="E65" s="3"/>
      <c r="F65" s="94"/>
      <c r="G65" s="108"/>
    </row>
    <row r="66" spans="1:7" x14ac:dyDescent="0.25">
      <c r="A66" s="110"/>
      <c r="B66" s="53"/>
      <c r="C66" s="100"/>
      <c r="D66" s="111"/>
      <c r="E66" s="20"/>
      <c r="F66" s="83"/>
      <c r="G66" s="83"/>
    </row>
    <row r="67" spans="1:7" x14ac:dyDescent="0.25">
      <c r="A67" s="105" t="s">
        <v>2</v>
      </c>
      <c r="B67" s="60"/>
      <c r="C67" s="112" t="s">
        <v>3</v>
      </c>
      <c r="D67" s="95" t="s">
        <v>4</v>
      </c>
      <c r="E67" s="18" t="s">
        <v>5</v>
      </c>
      <c r="F67" s="76" t="s">
        <v>6</v>
      </c>
      <c r="G67" s="76" t="s">
        <v>7</v>
      </c>
    </row>
    <row r="68" spans="1:7" x14ac:dyDescent="0.25">
      <c r="A68" s="113"/>
      <c r="B68" s="97"/>
      <c r="C68" s="114"/>
      <c r="D68" s="115"/>
      <c r="E68" s="19"/>
      <c r="F68" s="98"/>
      <c r="G68" s="98"/>
    </row>
    <row r="69" spans="1:7" x14ac:dyDescent="0.25">
      <c r="A69" s="99"/>
      <c r="B69" s="53"/>
      <c r="C69" s="116"/>
      <c r="D69" s="111"/>
      <c r="E69" s="20"/>
      <c r="F69" s="83"/>
      <c r="G69" s="83"/>
    </row>
    <row r="70" spans="1:7" x14ac:dyDescent="0.25">
      <c r="A70" s="94"/>
      <c r="B70" s="60"/>
      <c r="C70" s="90" t="s">
        <v>36</v>
      </c>
      <c r="D70" s="95"/>
      <c r="E70" s="18"/>
      <c r="F70" s="85"/>
      <c r="G70" s="26">
        <f>G59</f>
        <v>44200</v>
      </c>
    </row>
    <row r="71" spans="1:7" x14ac:dyDescent="0.25">
      <c r="A71" s="96"/>
      <c r="B71" s="97"/>
      <c r="C71" s="117"/>
      <c r="D71" s="115"/>
      <c r="E71" s="19"/>
      <c r="F71" s="98"/>
      <c r="G71" s="98"/>
    </row>
    <row r="72" spans="1:7" x14ac:dyDescent="0.25">
      <c r="A72" s="94"/>
      <c r="B72" s="60"/>
      <c r="C72" s="90"/>
      <c r="D72" s="95"/>
      <c r="E72" s="18"/>
      <c r="F72" s="83"/>
      <c r="G72" s="83"/>
    </row>
    <row r="73" spans="1:7" x14ac:dyDescent="0.25">
      <c r="A73" s="94" t="s">
        <v>37</v>
      </c>
      <c r="B73" s="60"/>
      <c r="C73" s="118" t="s">
        <v>38</v>
      </c>
      <c r="D73" s="95"/>
      <c r="E73" s="18"/>
      <c r="F73" s="85"/>
      <c r="G73" s="85"/>
    </row>
    <row r="74" spans="1:7" x14ac:dyDescent="0.25">
      <c r="A74" s="94"/>
      <c r="B74" s="119"/>
      <c r="C74" s="90"/>
      <c r="D74" s="95"/>
      <c r="E74" s="18"/>
      <c r="F74" s="85"/>
      <c r="G74" s="85"/>
    </row>
    <row r="75" spans="1:7" x14ac:dyDescent="0.25">
      <c r="A75" s="94" t="s">
        <v>39</v>
      </c>
      <c r="B75" s="119"/>
      <c r="C75" s="90" t="s">
        <v>40</v>
      </c>
      <c r="D75" s="95"/>
      <c r="E75" s="18"/>
      <c r="F75" s="85"/>
      <c r="G75" s="85"/>
    </row>
    <row r="76" spans="1:7" x14ac:dyDescent="0.25">
      <c r="A76" s="94"/>
      <c r="B76" s="60" t="s">
        <v>15</v>
      </c>
      <c r="C76" s="90" t="s">
        <v>41</v>
      </c>
      <c r="D76" s="95" t="s">
        <v>13</v>
      </c>
      <c r="E76" s="18">
        <v>1</v>
      </c>
      <c r="F76" s="48"/>
      <c r="G76" s="26">
        <f>ROUND($E76*F76,2)</f>
        <v>0</v>
      </c>
    </row>
    <row r="77" spans="1:7" x14ac:dyDescent="0.25">
      <c r="A77" s="94"/>
      <c r="B77" s="60"/>
      <c r="C77" s="90"/>
      <c r="D77" s="95"/>
      <c r="E77" s="18"/>
      <c r="F77" s="85"/>
      <c r="G77" s="85"/>
    </row>
    <row r="78" spans="1:7" ht="36" x14ac:dyDescent="0.25">
      <c r="A78" s="120"/>
      <c r="B78" s="60"/>
      <c r="C78" s="90" t="s">
        <v>168</v>
      </c>
      <c r="D78" s="95"/>
      <c r="E78" s="18"/>
      <c r="F78" s="85"/>
      <c r="G78" s="85"/>
    </row>
    <row r="79" spans="1:7" x14ac:dyDescent="0.25">
      <c r="A79" s="120"/>
      <c r="B79" s="60"/>
      <c r="C79" s="90"/>
      <c r="D79" s="95"/>
      <c r="E79" s="18"/>
      <c r="F79" s="85"/>
      <c r="G79" s="85"/>
    </row>
    <row r="80" spans="1:7" ht="36" x14ac:dyDescent="0.25">
      <c r="A80" s="120"/>
      <c r="B80" s="60"/>
      <c r="C80" s="90" t="s">
        <v>42</v>
      </c>
      <c r="D80" s="95"/>
      <c r="E80" s="18"/>
      <c r="F80" s="85"/>
      <c r="G80" s="85"/>
    </row>
    <row r="81" spans="1:7" x14ac:dyDescent="0.25">
      <c r="A81" s="120"/>
      <c r="B81" s="60"/>
      <c r="C81" s="90"/>
      <c r="D81" s="95"/>
      <c r="E81" s="18"/>
      <c r="F81" s="85"/>
      <c r="G81" s="85"/>
    </row>
    <row r="82" spans="1:7" ht="36" x14ac:dyDescent="0.25">
      <c r="A82" s="120"/>
      <c r="B82" s="60"/>
      <c r="C82" s="90" t="s">
        <v>169</v>
      </c>
      <c r="D82" s="95"/>
      <c r="E82" s="18"/>
      <c r="F82" s="85"/>
      <c r="G82" s="85"/>
    </row>
    <row r="83" spans="1:7" x14ac:dyDescent="0.25">
      <c r="A83" s="120"/>
      <c r="B83" s="60"/>
      <c r="C83" s="90"/>
      <c r="D83" s="95"/>
      <c r="E83" s="18"/>
      <c r="F83" s="85"/>
      <c r="G83" s="85"/>
    </row>
    <row r="84" spans="1:7" ht="24" x14ac:dyDescent="0.25">
      <c r="A84" s="120"/>
      <c r="B84" s="60"/>
      <c r="C84" s="90" t="s">
        <v>170</v>
      </c>
      <c r="D84" s="95"/>
      <c r="E84" s="18"/>
      <c r="F84" s="85"/>
      <c r="G84" s="85"/>
    </row>
    <row r="85" spans="1:7" x14ac:dyDescent="0.25">
      <c r="A85" s="120"/>
      <c r="B85" s="60"/>
      <c r="C85" s="90"/>
      <c r="D85" s="95"/>
      <c r="E85" s="18"/>
      <c r="F85" s="85"/>
      <c r="G85" s="85"/>
    </row>
    <row r="86" spans="1:7" ht="24" x14ac:dyDescent="0.25">
      <c r="A86" s="120"/>
      <c r="B86" s="60"/>
      <c r="C86" s="90" t="s">
        <v>43</v>
      </c>
      <c r="D86" s="95"/>
      <c r="E86" s="18"/>
      <c r="F86" s="85"/>
      <c r="G86" s="85"/>
    </row>
    <row r="87" spans="1:7" ht="36" x14ac:dyDescent="0.25">
      <c r="A87" s="120"/>
      <c r="B87" s="60"/>
      <c r="C87" s="90" t="s">
        <v>44</v>
      </c>
      <c r="D87" s="95"/>
      <c r="E87" s="18"/>
      <c r="F87" s="85"/>
      <c r="G87" s="85"/>
    </row>
    <row r="88" spans="1:7" x14ac:dyDescent="0.25">
      <c r="A88" s="120"/>
      <c r="B88" s="60"/>
      <c r="C88" s="90"/>
      <c r="D88" s="95"/>
      <c r="E88" s="18"/>
      <c r="F88" s="85"/>
      <c r="G88" s="85"/>
    </row>
    <row r="89" spans="1:7" x14ac:dyDescent="0.25">
      <c r="A89" s="120"/>
      <c r="B89" s="60"/>
      <c r="C89" s="90"/>
      <c r="D89" s="95"/>
      <c r="E89" s="18"/>
      <c r="F89" s="85"/>
      <c r="G89" s="85"/>
    </row>
    <row r="90" spans="1:7" ht="24" x14ac:dyDescent="0.25">
      <c r="A90" s="94"/>
      <c r="B90" s="60" t="s">
        <v>18</v>
      </c>
      <c r="C90" s="90" t="s">
        <v>45</v>
      </c>
      <c r="D90" s="95" t="s">
        <v>171</v>
      </c>
      <c r="E90" s="18"/>
      <c r="F90" s="92">
        <v>20000</v>
      </c>
      <c r="G90" s="95" t="s">
        <v>130</v>
      </c>
    </row>
    <row r="91" spans="1:7" ht="36" x14ac:dyDescent="0.25">
      <c r="A91" s="94"/>
      <c r="B91" s="60"/>
      <c r="C91" s="90" t="s">
        <v>46</v>
      </c>
      <c r="D91" s="95"/>
      <c r="E91" s="18"/>
      <c r="F91" s="85"/>
      <c r="G91" s="85"/>
    </row>
    <row r="92" spans="1:7" x14ac:dyDescent="0.25">
      <c r="A92" s="94"/>
      <c r="B92" s="60"/>
      <c r="C92" s="90"/>
      <c r="D92" s="95"/>
      <c r="E92" s="18"/>
      <c r="F92" s="85"/>
      <c r="G92" s="85"/>
    </row>
    <row r="93" spans="1:7" x14ac:dyDescent="0.25">
      <c r="A93" s="94"/>
      <c r="B93" s="60"/>
      <c r="C93" s="90"/>
      <c r="D93" s="95"/>
      <c r="E93" s="18"/>
      <c r="F93" s="85"/>
      <c r="G93" s="85"/>
    </row>
    <row r="94" spans="1:7" x14ac:dyDescent="0.25">
      <c r="A94" s="94" t="s">
        <v>47</v>
      </c>
      <c r="B94" s="60"/>
      <c r="C94" s="118" t="s">
        <v>48</v>
      </c>
      <c r="D94" s="95"/>
      <c r="E94" s="18"/>
      <c r="F94" s="85"/>
      <c r="G94" s="85"/>
    </row>
    <row r="95" spans="1:7" x14ac:dyDescent="0.25">
      <c r="A95" s="94"/>
      <c r="B95" s="60"/>
      <c r="C95" s="90"/>
      <c r="D95" s="95"/>
      <c r="E95" s="18"/>
      <c r="F95" s="85"/>
      <c r="G95" s="85"/>
    </row>
    <row r="96" spans="1:7" x14ac:dyDescent="0.25">
      <c r="A96" s="94"/>
      <c r="B96" s="60"/>
      <c r="C96" s="90"/>
      <c r="D96" s="95"/>
      <c r="E96" s="18"/>
      <c r="F96" s="85"/>
      <c r="G96" s="85"/>
    </row>
    <row r="97" spans="1:7" ht="13.5" thickBot="1" x14ac:dyDescent="0.3">
      <c r="A97" s="94" t="s">
        <v>181</v>
      </c>
      <c r="B97" s="121"/>
      <c r="C97" s="122" t="s">
        <v>182</v>
      </c>
      <c r="D97" s="95"/>
      <c r="E97" s="18"/>
      <c r="F97" s="85"/>
      <c r="G97" s="85"/>
    </row>
    <row r="98" spans="1:7" ht="36.75" thickBot="1" x14ac:dyDescent="0.3">
      <c r="A98" s="94"/>
      <c r="B98" s="121"/>
      <c r="C98" s="122" t="s">
        <v>49</v>
      </c>
      <c r="D98" s="123" t="s">
        <v>22</v>
      </c>
      <c r="E98" s="47">
        <f>G249</f>
        <v>496400</v>
      </c>
      <c r="F98" s="50"/>
      <c r="G98" s="26">
        <f>ROUND(G249*F98,2)</f>
        <v>0</v>
      </c>
    </row>
    <row r="99" spans="1:7" x14ac:dyDescent="0.25">
      <c r="A99" s="94"/>
      <c r="B99" s="60"/>
      <c r="C99" s="90"/>
      <c r="D99" s="95"/>
      <c r="E99" s="18"/>
      <c r="F99" s="85"/>
      <c r="G99" s="85"/>
    </row>
    <row r="100" spans="1:7" ht="13.5" thickBot="1" x14ac:dyDescent="0.3">
      <c r="A100" s="94"/>
      <c r="B100" s="60"/>
      <c r="C100" s="90" t="s">
        <v>50</v>
      </c>
      <c r="D100" s="95"/>
      <c r="E100" s="18"/>
      <c r="F100" s="85"/>
      <c r="G100" s="85"/>
    </row>
    <row r="101" spans="1:7" ht="36.75" thickBot="1" x14ac:dyDescent="0.3">
      <c r="A101" s="94"/>
      <c r="B101" s="121"/>
      <c r="C101" s="124" t="s">
        <v>51</v>
      </c>
      <c r="D101" s="125"/>
      <c r="E101" s="18"/>
      <c r="F101" s="85"/>
      <c r="G101" s="85"/>
    </row>
    <row r="102" spans="1:7" ht="24" x14ac:dyDescent="0.25">
      <c r="A102" s="94"/>
      <c r="B102" s="60"/>
      <c r="C102" s="90" t="s">
        <v>52</v>
      </c>
      <c r="D102" s="95"/>
      <c r="E102" s="18"/>
      <c r="F102" s="85"/>
      <c r="G102" s="85"/>
    </row>
    <row r="103" spans="1:7" x14ac:dyDescent="0.25">
      <c r="A103" s="94"/>
      <c r="B103" s="60"/>
      <c r="C103" s="90"/>
      <c r="D103" s="95"/>
      <c r="E103" s="18"/>
      <c r="F103" s="85"/>
      <c r="G103" s="85"/>
    </row>
    <row r="104" spans="1:7" x14ac:dyDescent="0.25">
      <c r="A104" s="94"/>
      <c r="B104" s="60"/>
      <c r="C104" s="90" t="s">
        <v>53</v>
      </c>
      <c r="D104" s="95"/>
      <c r="E104" s="18"/>
      <c r="F104" s="85"/>
      <c r="G104" s="85"/>
    </row>
    <row r="105" spans="1:7" x14ac:dyDescent="0.25">
      <c r="A105" s="94"/>
      <c r="B105" s="60"/>
      <c r="C105" s="90"/>
      <c r="D105" s="95"/>
      <c r="E105" s="18"/>
      <c r="F105" s="85"/>
      <c r="G105" s="85"/>
    </row>
    <row r="106" spans="1:7" x14ac:dyDescent="0.25">
      <c r="A106" s="96"/>
      <c r="B106" s="97"/>
      <c r="C106" s="90"/>
      <c r="D106" s="95"/>
      <c r="E106" s="19"/>
      <c r="F106" s="98"/>
      <c r="G106" s="98"/>
    </row>
    <row r="107" spans="1:7" x14ac:dyDescent="0.25">
      <c r="A107" s="99"/>
      <c r="B107" s="53"/>
      <c r="C107" s="100"/>
      <c r="D107" s="101"/>
      <c r="E107" s="2"/>
      <c r="F107" s="83"/>
      <c r="G107" s="83"/>
    </row>
    <row r="108" spans="1:7" x14ac:dyDescent="0.25">
      <c r="A108" s="96"/>
      <c r="B108" s="97"/>
      <c r="C108" s="102" t="s">
        <v>54</v>
      </c>
      <c r="D108" s="103"/>
      <c r="E108" s="1"/>
      <c r="F108" s="98"/>
      <c r="G108" s="29">
        <f>SUM(G70:G106)</f>
        <v>44200</v>
      </c>
    </row>
    <row r="109" spans="1:7" ht="12.75" customHeight="1" x14ac:dyDescent="0.25">
      <c r="A109" s="99" t="str">
        <f>A2</f>
        <v>CONTRACT N3TC/RM-2025-604: Van Reenen to Meul River_N3-7X km 0 to N3-7X km 63</v>
      </c>
      <c r="B109" s="104"/>
      <c r="C109" s="52"/>
      <c r="D109" s="101"/>
      <c r="E109" s="28"/>
      <c r="F109" s="99"/>
      <c r="G109" s="53" t="s">
        <v>0</v>
      </c>
    </row>
    <row r="110" spans="1:7" ht="12.75" customHeight="1" x14ac:dyDescent="0.25">
      <c r="A110" s="94" t="str">
        <f>A3</f>
        <v>MOWING, CUTTING AND REMOVAL OF VEGETATION ON THE N3 – PACKAGE 4</v>
      </c>
      <c r="B110" s="121"/>
      <c r="C110" s="59"/>
      <c r="D110" s="59"/>
      <c r="E110" s="126"/>
      <c r="F110" s="94"/>
      <c r="G110" s="60" t="s">
        <v>160</v>
      </c>
    </row>
    <row r="111" spans="1:7" ht="12.75" customHeight="1" x14ac:dyDescent="0.25">
      <c r="A111" s="94"/>
      <c r="B111" s="121"/>
      <c r="C111" s="59"/>
      <c r="D111" s="59"/>
      <c r="E111" s="126"/>
      <c r="F111" s="94"/>
      <c r="G111" s="108"/>
    </row>
    <row r="112" spans="1:7" x14ac:dyDescent="0.25">
      <c r="A112" s="96" t="s">
        <v>55</v>
      </c>
      <c r="B112" s="127"/>
      <c r="C112" s="102"/>
      <c r="D112" s="103"/>
      <c r="E112" s="1"/>
      <c r="F112" s="94"/>
      <c r="G112" s="108"/>
    </row>
    <row r="113" spans="1:7" ht="12.75" customHeight="1" x14ac:dyDescent="0.25">
      <c r="A113" s="110"/>
      <c r="B113" s="53"/>
      <c r="C113" s="100"/>
      <c r="D113" s="111"/>
      <c r="E113" s="20"/>
      <c r="F113" s="83"/>
      <c r="G113" s="83"/>
    </row>
    <row r="114" spans="1:7" ht="12.75" customHeight="1" x14ac:dyDescent="0.25">
      <c r="A114" s="105" t="s">
        <v>2</v>
      </c>
      <c r="B114" s="60"/>
      <c r="C114" s="112" t="s">
        <v>3</v>
      </c>
      <c r="D114" s="95" t="s">
        <v>4</v>
      </c>
      <c r="E114" s="18" t="s">
        <v>5</v>
      </c>
      <c r="F114" s="76" t="s">
        <v>6</v>
      </c>
      <c r="G114" s="76" t="s">
        <v>7</v>
      </c>
    </row>
    <row r="115" spans="1:7" ht="12.75" customHeight="1" x14ac:dyDescent="0.25">
      <c r="A115" s="113"/>
      <c r="B115" s="97"/>
      <c r="C115" s="114"/>
      <c r="D115" s="115"/>
      <c r="E115" s="19"/>
      <c r="F115" s="98"/>
      <c r="G115" s="98"/>
    </row>
    <row r="116" spans="1:7" x14ac:dyDescent="0.25">
      <c r="A116" s="99"/>
      <c r="B116" s="53"/>
      <c r="C116" s="52"/>
      <c r="D116" s="111"/>
      <c r="E116" s="18"/>
      <c r="F116" s="83"/>
      <c r="G116" s="83"/>
    </row>
    <row r="117" spans="1:7" x14ac:dyDescent="0.25">
      <c r="A117" s="55" t="s">
        <v>37</v>
      </c>
      <c r="B117" s="73"/>
      <c r="C117" s="86" t="s">
        <v>38</v>
      </c>
      <c r="D117" s="75"/>
      <c r="E117" s="16"/>
      <c r="F117" s="85"/>
      <c r="G117" s="85"/>
    </row>
    <row r="118" spans="1:7" x14ac:dyDescent="0.25">
      <c r="A118" s="55"/>
      <c r="B118" s="73"/>
      <c r="C118" s="57"/>
      <c r="D118" s="75"/>
      <c r="E118" s="16"/>
      <c r="F118" s="85"/>
      <c r="G118" s="85"/>
    </row>
    <row r="119" spans="1:7" ht="24" x14ac:dyDescent="0.25">
      <c r="A119" s="55" t="s">
        <v>56</v>
      </c>
      <c r="B119" s="73"/>
      <c r="C119" s="88" t="s">
        <v>57</v>
      </c>
      <c r="D119" s="75"/>
      <c r="E119" s="16"/>
      <c r="F119" s="85"/>
      <c r="G119" s="85"/>
    </row>
    <row r="120" spans="1:7" x14ac:dyDescent="0.25">
      <c r="A120" s="55"/>
      <c r="B120" s="73"/>
      <c r="C120" s="88" t="s">
        <v>58</v>
      </c>
      <c r="D120" s="75"/>
      <c r="E120" s="16"/>
      <c r="F120" s="85"/>
      <c r="G120" s="85"/>
    </row>
    <row r="121" spans="1:7" x14ac:dyDescent="0.25">
      <c r="A121" s="55"/>
      <c r="B121" s="73"/>
      <c r="C121" s="88" t="s">
        <v>59</v>
      </c>
      <c r="D121" s="75"/>
      <c r="E121" s="16"/>
      <c r="F121" s="85"/>
      <c r="G121" s="85"/>
    </row>
    <row r="122" spans="1:7" x14ac:dyDescent="0.25">
      <c r="A122" s="55"/>
      <c r="B122" s="73"/>
      <c r="C122" s="88"/>
      <c r="D122" s="75"/>
      <c r="E122" s="16"/>
      <c r="F122" s="85"/>
      <c r="G122" s="85"/>
    </row>
    <row r="123" spans="1:7" x14ac:dyDescent="0.25">
      <c r="A123" s="55"/>
      <c r="B123" s="73" t="s">
        <v>15</v>
      </c>
      <c r="C123" s="88" t="s">
        <v>16</v>
      </c>
      <c r="D123" s="75"/>
      <c r="E123" s="16"/>
      <c r="F123" s="85"/>
      <c r="G123" s="85"/>
    </row>
    <row r="124" spans="1:7" x14ac:dyDescent="0.25">
      <c r="A124" s="55"/>
      <c r="B124" s="73"/>
      <c r="C124" s="90" t="s">
        <v>144</v>
      </c>
      <c r="D124" s="75" t="s">
        <v>17</v>
      </c>
      <c r="E124" s="16">
        <v>1</v>
      </c>
      <c r="F124" s="48"/>
      <c r="G124" s="26">
        <f>ROUND($E124*F124,2)</f>
        <v>0</v>
      </c>
    </row>
    <row r="125" spans="1:7" x14ac:dyDescent="0.25">
      <c r="A125" s="55"/>
      <c r="B125" s="73"/>
      <c r="C125" s="90" t="s">
        <v>145</v>
      </c>
      <c r="D125" s="75" t="s">
        <v>17</v>
      </c>
      <c r="E125" s="16">
        <v>1</v>
      </c>
      <c r="F125" s="48"/>
      <c r="G125" s="26">
        <f>ROUND($E125*F125,2)</f>
        <v>0</v>
      </c>
    </row>
    <row r="126" spans="1:7" x14ac:dyDescent="0.25">
      <c r="A126" s="55"/>
      <c r="B126" s="73"/>
      <c r="C126" s="88"/>
      <c r="D126" s="75"/>
      <c r="E126" s="16"/>
      <c r="F126" s="89"/>
      <c r="G126" s="85"/>
    </row>
    <row r="127" spans="1:7" x14ac:dyDescent="0.25">
      <c r="A127" s="55"/>
      <c r="B127" s="73" t="s">
        <v>18</v>
      </c>
      <c r="C127" s="88" t="s">
        <v>19</v>
      </c>
      <c r="D127" s="75"/>
      <c r="E127" s="16"/>
      <c r="F127" s="89"/>
      <c r="G127" s="85"/>
    </row>
    <row r="128" spans="1:7" x14ac:dyDescent="0.25">
      <c r="A128" s="55"/>
      <c r="B128" s="73"/>
      <c r="C128" s="90" t="s">
        <v>146</v>
      </c>
      <c r="D128" s="75" t="s">
        <v>17</v>
      </c>
      <c r="E128" s="16">
        <v>1</v>
      </c>
      <c r="F128" s="48"/>
      <c r="G128" s="26">
        <f>ROUND($E128*F128,2)</f>
        <v>0</v>
      </c>
    </row>
    <row r="129" spans="1:7" x14ac:dyDescent="0.25">
      <c r="A129" s="55"/>
      <c r="B129" s="73"/>
      <c r="C129" s="90" t="s">
        <v>147</v>
      </c>
      <c r="D129" s="75" t="s">
        <v>17</v>
      </c>
      <c r="E129" s="16">
        <v>1</v>
      </c>
      <c r="F129" s="48"/>
      <c r="G129" s="26">
        <f>ROUND($E129*F129,2)</f>
        <v>0</v>
      </c>
    </row>
    <row r="130" spans="1:7" x14ac:dyDescent="0.25">
      <c r="A130" s="55"/>
      <c r="B130" s="73"/>
      <c r="C130" s="90" t="s">
        <v>148</v>
      </c>
      <c r="D130" s="75" t="s">
        <v>17</v>
      </c>
      <c r="E130" s="16">
        <v>1</v>
      </c>
      <c r="F130" s="48"/>
      <c r="G130" s="26">
        <f>ROUND($E130*F130,2)</f>
        <v>0</v>
      </c>
    </row>
    <row r="131" spans="1:7" x14ac:dyDescent="0.25">
      <c r="A131" s="55"/>
      <c r="B131" s="73"/>
      <c r="C131" s="90" t="s">
        <v>149</v>
      </c>
      <c r="D131" s="75" t="s">
        <v>17</v>
      </c>
      <c r="E131" s="16">
        <v>1</v>
      </c>
      <c r="F131" s="48"/>
      <c r="G131" s="26">
        <f>ROUND($E131*F131,2)</f>
        <v>0</v>
      </c>
    </row>
    <row r="132" spans="1:7" x14ac:dyDescent="0.25">
      <c r="A132" s="55"/>
      <c r="B132" s="73"/>
      <c r="C132" s="90" t="s">
        <v>180</v>
      </c>
      <c r="D132" s="75" t="s">
        <v>17</v>
      </c>
      <c r="E132" s="16">
        <v>1</v>
      </c>
      <c r="F132" s="48"/>
      <c r="G132" s="26">
        <f>ROUND($E132*F132,2)</f>
        <v>0</v>
      </c>
    </row>
    <row r="133" spans="1:7" x14ac:dyDescent="0.25">
      <c r="A133" s="55"/>
      <c r="B133" s="73"/>
      <c r="C133" s="88"/>
      <c r="D133" s="75"/>
      <c r="E133" s="16"/>
      <c r="F133" s="89"/>
      <c r="G133" s="85"/>
    </row>
    <row r="134" spans="1:7" ht="24" x14ac:dyDescent="0.25">
      <c r="A134" s="55" t="s">
        <v>60</v>
      </c>
      <c r="B134" s="73"/>
      <c r="C134" s="86" t="s">
        <v>61</v>
      </c>
      <c r="D134" s="75"/>
      <c r="E134" s="16"/>
      <c r="F134" s="89"/>
      <c r="G134" s="85"/>
    </row>
    <row r="135" spans="1:7" x14ac:dyDescent="0.25">
      <c r="A135" s="55"/>
      <c r="B135" s="87"/>
      <c r="C135" s="88"/>
      <c r="D135" s="75"/>
      <c r="E135" s="16"/>
      <c r="F135" s="89"/>
      <c r="G135" s="85"/>
    </row>
    <row r="136" spans="1:7" x14ac:dyDescent="0.25">
      <c r="A136" s="55" t="s">
        <v>62</v>
      </c>
      <c r="B136" s="87"/>
      <c r="C136" s="88" t="s">
        <v>63</v>
      </c>
      <c r="D136" s="75"/>
      <c r="E136" s="16"/>
      <c r="F136" s="89"/>
      <c r="G136" s="85"/>
    </row>
    <row r="137" spans="1:7" x14ac:dyDescent="0.25">
      <c r="A137" s="55"/>
      <c r="B137" s="87"/>
      <c r="C137" s="90" t="s">
        <v>172</v>
      </c>
      <c r="D137" s="75"/>
      <c r="E137" s="16"/>
      <c r="F137" s="89"/>
      <c r="G137" s="85"/>
    </row>
    <row r="138" spans="1:7" x14ac:dyDescent="0.25">
      <c r="A138" s="55"/>
      <c r="B138" s="87"/>
      <c r="C138" s="88"/>
      <c r="D138" s="75"/>
      <c r="E138" s="16"/>
      <c r="F138" s="89"/>
      <c r="G138" s="85"/>
    </row>
    <row r="139" spans="1:7" ht="26.25" customHeight="1" x14ac:dyDescent="0.25">
      <c r="A139" s="55"/>
      <c r="B139" s="73" t="s">
        <v>15</v>
      </c>
      <c r="C139" s="88" t="s">
        <v>64</v>
      </c>
      <c r="D139" s="75" t="s">
        <v>65</v>
      </c>
      <c r="E139" s="16"/>
      <c r="F139" s="51"/>
      <c r="G139" s="8" t="s">
        <v>130</v>
      </c>
    </row>
    <row r="140" spans="1:7" x14ac:dyDescent="0.25">
      <c r="A140" s="55"/>
      <c r="B140" s="73"/>
      <c r="C140" s="88"/>
      <c r="D140" s="75"/>
      <c r="E140" s="16"/>
      <c r="F140" s="89"/>
      <c r="G140" s="85"/>
    </row>
    <row r="141" spans="1:7" ht="24" x14ac:dyDescent="0.25">
      <c r="A141" s="55"/>
      <c r="B141" s="73" t="s">
        <v>18</v>
      </c>
      <c r="C141" s="88" t="s">
        <v>66</v>
      </c>
      <c r="D141" s="75" t="s">
        <v>65</v>
      </c>
      <c r="E141" s="16">
        <v>115</v>
      </c>
      <c r="F141" s="51"/>
      <c r="G141" s="26">
        <f>ROUND($E141*F141,2)</f>
        <v>0</v>
      </c>
    </row>
    <row r="142" spans="1:7" x14ac:dyDescent="0.25">
      <c r="A142" s="55"/>
      <c r="B142" s="73"/>
      <c r="C142" s="88"/>
      <c r="D142" s="75"/>
      <c r="E142" s="16"/>
      <c r="F142" s="89"/>
      <c r="G142" s="85"/>
    </row>
    <row r="143" spans="1:7" x14ac:dyDescent="0.25">
      <c r="A143" s="55"/>
      <c r="B143" s="73"/>
      <c r="C143" s="90"/>
      <c r="D143" s="75"/>
      <c r="E143" s="16"/>
      <c r="F143" s="89"/>
      <c r="G143" s="30"/>
    </row>
    <row r="144" spans="1:7" x14ac:dyDescent="0.25">
      <c r="A144" s="55"/>
      <c r="B144" s="73"/>
      <c r="C144" s="88"/>
      <c r="D144" s="75"/>
      <c r="E144" s="16"/>
      <c r="F144" s="85"/>
      <c r="G144" s="85"/>
    </row>
    <row r="145" spans="1:7" x14ac:dyDescent="0.25">
      <c r="A145" s="94"/>
      <c r="B145" s="60"/>
      <c r="C145" s="90"/>
      <c r="D145" s="95"/>
      <c r="E145" s="18"/>
      <c r="F145" s="85"/>
      <c r="G145" s="85"/>
    </row>
    <row r="146" spans="1:7" x14ac:dyDescent="0.25">
      <c r="A146" s="94"/>
      <c r="B146" s="60"/>
      <c r="C146" s="90"/>
      <c r="D146" s="95"/>
      <c r="E146" s="18"/>
      <c r="F146" s="85"/>
      <c r="G146" s="85"/>
    </row>
    <row r="147" spans="1:7" x14ac:dyDescent="0.25">
      <c r="A147" s="94"/>
      <c r="B147" s="60"/>
      <c r="C147" s="90"/>
      <c r="D147" s="95"/>
      <c r="E147" s="18"/>
      <c r="F147" s="85"/>
      <c r="G147" s="85"/>
    </row>
    <row r="148" spans="1:7" x14ac:dyDescent="0.25">
      <c r="A148" s="94"/>
      <c r="B148" s="60"/>
      <c r="C148" s="90"/>
      <c r="D148" s="95"/>
      <c r="E148" s="18"/>
      <c r="F148" s="85"/>
      <c r="G148" s="85"/>
    </row>
    <row r="149" spans="1:7" x14ac:dyDescent="0.25">
      <c r="A149" s="94"/>
      <c r="B149" s="60"/>
      <c r="C149" s="90"/>
      <c r="D149" s="95"/>
      <c r="E149" s="18"/>
      <c r="F149" s="85"/>
      <c r="G149" s="85"/>
    </row>
    <row r="150" spans="1:7" x14ac:dyDescent="0.25">
      <c r="A150" s="94"/>
      <c r="B150" s="60"/>
      <c r="C150" s="90"/>
      <c r="D150" s="95"/>
      <c r="E150" s="18"/>
      <c r="F150" s="85"/>
      <c r="G150" s="85"/>
    </row>
    <row r="151" spans="1:7" x14ac:dyDescent="0.25">
      <c r="A151" s="94"/>
      <c r="B151" s="60"/>
      <c r="C151" s="90"/>
      <c r="D151" s="95"/>
      <c r="E151" s="18"/>
      <c r="F151" s="85"/>
      <c r="G151" s="85"/>
    </row>
    <row r="152" spans="1:7" x14ac:dyDescent="0.25">
      <c r="A152" s="94"/>
      <c r="B152" s="60"/>
      <c r="C152" s="90"/>
      <c r="D152" s="95"/>
      <c r="E152" s="18"/>
      <c r="F152" s="85"/>
      <c r="G152" s="85"/>
    </row>
    <row r="153" spans="1:7" x14ac:dyDescent="0.25">
      <c r="A153" s="94"/>
      <c r="B153" s="60"/>
      <c r="C153" s="90"/>
      <c r="D153" s="95"/>
      <c r="E153" s="18"/>
      <c r="F153" s="85"/>
      <c r="G153" s="85"/>
    </row>
    <row r="154" spans="1:7" x14ac:dyDescent="0.25">
      <c r="A154" s="94"/>
      <c r="B154" s="60"/>
      <c r="C154" s="90"/>
      <c r="D154" s="95"/>
      <c r="E154" s="18"/>
      <c r="F154" s="85"/>
      <c r="G154" s="85"/>
    </row>
    <row r="155" spans="1:7" x14ac:dyDescent="0.25">
      <c r="A155" s="94"/>
      <c r="B155" s="60"/>
      <c r="C155" s="90"/>
      <c r="D155" s="95"/>
      <c r="E155" s="18"/>
      <c r="F155" s="85"/>
      <c r="G155" s="85"/>
    </row>
    <row r="156" spans="1:7" x14ac:dyDescent="0.25">
      <c r="A156" s="94"/>
      <c r="B156" s="60"/>
      <c r="C156" s="90"/>
      <c r="D156" s="95"/>
      <c r="E156" s="18"/>
      <c r="F156" s="85"/>
      <c r="G156" s="85"/>
    </row>
    <row r="157" spans="1:7" x14ac:dyDescent="0.25">
      <c r="A157" s="94"/>
      <c r="B157" s="60"/>
      <c r="C157" s="90"/>
      <c r="D157" s="95"/>
      <c r="E157" s="18"/>
      <c r="F157" s="85"/>
      <c r="G157" s="85"/>
    </row>
    <row r="158" spans="1:7" x14ac:dyDescent="0.25">
      <c r="A158" s="94"/>
      <c r="B158" s="60"/>
      <c r="C158" s="90"/>
      <c r="D158" s="95"/>
      <c r="E158" s="18"/>
      <c r="F158" s="85"/>
      <c r="G158" s="85"/>
    </row>
    <row r="159" spans="1:7" x14ac:dyDescent="0.25">
      <c r="A159" s="94"/>
      <c r="B159" s="60"/>
      <c r="C159" s="90"/>
      <c r="D159" s="95"/>
      <c r="E159" s="18"/>
      <c r="F159" s="85"/>
      <c r="G159" s="85"/>
    </row>
    <row r="160" spans="1:7" x14ac:dyDescent="0.25">
      <c r="A160" s="94"/>
      <c r="B160" s="60"/>
      <c r="C160" s="90"/>
      <c r="D160" s="95"/>
      <c r="E160" s="18"/>
      <c r="F160" s="85"/>
      <c r="G160" s="85"/>
    </row>
    <row r="161" spans="1:7" x14ac:dyDescent="0.25">
      <c r="A161" s="94"/>
      <c r="B161" s="60"/>
      <c r="C161" s="90"/>
      <c r="D161" s="95"/>
      <c r="E161" s="18"/>
      <c r="F161" s="98"/>
      <c r="G161" s="98"/>
    </row>
    <row r="162" spans="1:7" x14ac:dyDescent="0.25">
      <c r="A162" s="99"/>
      <c r="B162" s="53"/>
      <c r="C162" s="100"/>
      <c r="D162" s="101"/>
      <c r="E162" s="2"/>
      <c r="F162" s="83"/>
      <c r="G162" s="83"/>
    </row>
    <row r="163" spans="1:7" x14ac:dyDescent="0.25">
      <c r="A163" s="96" t="s">
        <v>60</v>
      </c>
      <c r="B163" s="97"/>
      <c r="C163" s="102" t="s">
        <v>34</v>
      </c>
      <c r="D163" s="103"/>
      <c r="E163" s="1"/>
      <c r="F163" s="98"/>
      <c r="G163" s="29">
        <f>SUM(G117:G161)</f>
        <v>0</v>
      </c>
    </row>
    <row r="164" spans="1:7" ht="12.75" customHeight="1" x14ac:dyDescent="0.25">
      <c r="A164" s="99" t="str">
        <f>A2</f>
        <v>CONTRACT N3TC/RM-2025-604: Van Reenen to Meul River_N3-7X km 0 to N3-7X km 63</v>
      </c>
      <c r="B164" s="104"/>
      <c r="C164" s="52"/>
      <c r="D164" s="101"/>
      <c r="E164" s="2"/>
      <c r="F164" s="99"/>
      <c r="G164" s="53" t="s">
        <v>0</v>
      </c>
    </row>
    <row r="165" spans="1:7" ht="12.75" customHeight="1" x14ac:dyDescent="0.25">
      <c r="A165" s="94" t="str">
        <f>A3</f>
        <v>MOWING, CUTTING AND REMOVAL OF VEGETATION ON THE N3 – PACKAGE 4</v>
      </c>
      <c r="B165" s="121"/>
      <c r="C165" s="59"/>
      <c r="D165" s="59"/>
      <c r="E165" s="126"/>
      <c r="F165" s="94"/>
      <c r="G165" s="60" t="s">
        <v>160</v>
      </c>
    </row>
    <row r="166" spans="1:7" ht="12.75" customHeight="1" x14ac:dyDescent="0.25">
      <c r="A166" s="94"/>
      <c r="B166" s="121"/>
      <c r="C166" s="59"/>
      <c r="D166" s="59"/>
      <c r="E166" s="126"/>
      <c r="F166" s="94"/>
      <c r="G166" s="108"/>
    </row>
    <row r="167" spans="1:7" x14ac:dyDescent="0.25">
      <c r="A167" s="96" t="s">
        <v>70</v>
      </c>
      <c r="B167" s="127"/>
      <c r="C167" s="102"/>
      <c r="D167" s="103"/>
      <c r="E167" s="1"/>
      <c r="F167" s="94"/>
      <c r="G167" s="108"/>
    </row>
    <row r="168" spans="1:7" ht="12.75" customHeight="1" x14ac:dyDescent="0.25">
      <c r="A168" s="110"/>
      <c r="B168" s="53"/>
      <c r="C168" s="100"/>
      <c r="D168" s="111"/>
      <c r="E168" s="20"/>
      <c r="F168" s="83"/>
      <c r="G168" s="83"/>
    </row>
    <row r="169" spans="1:7" ht="12.75" customHeight="1" x14ac:dyDescent="0.25">
      <c r="A169" s="105" t="s">
        <v>2</v>
      </c>
      <c r="B169" s="60"/>
      <c r="C169" s="112" t="s">
        <v>3</v>
      </c>
      <c r="D169" s="95" t="s">
        <v>4</v>
      </c>
      <c r="E169" s="18" t="s">
        <v>5</v>
      </c>
      <c r="F169" s="76" t="s">
        <v>6</v>
      </c>
      <c r="G169" s="76" t="s">
        <v>7</v>
      </c>
    </row>
    <row r="170" spans="1:7" ht="12.75" customHeight="1" x14ac:dyDescent="0.25">
      <c r="A170" s="113"/>
      <c r="B170" s="97"/>
      <c r="C170" s="114"/>
      <c r="D170" s="115"/>
      <c r="E170" s="19"/>
      <c r="F170" s="98"/>
      <c r="G170" s="98"/>
    </row>
    <row r="171" spans="1:7" ht="12.75" customHeight="1" x14ac:dyDescent="0.25">
      <c r="A171" s="110"/>
      <c r="B171" s="53"/>
      <c r="C171" s="100"/>
      <c r="D171" s="111"/>
      <c r="E171" s="20"/>
      <c r="F171" s="83"/>
      <c r="G171" s="83"/>
    </row>
    <row r="172" spans="1:7" ht="12.75" customHeight="1" x14ac:dyDescent="0.25">
      <c r="A172" s="128"/>
      <c r="B172" s="60"/>
      <c r="C172" s="90" t="s">
        <v>36</v>
      </c>
      <c r="D172" s="95"/>
      <c r="E172" s="18"/>
      <c r="F172" s="85"/>
      <c r="G172" s="8">
        <f>G163</f>
        <v>0</v>
      </c>
    </row>
    <row r="173" spans="1:7" ht="12.75" customHeight="1" x14ac:dyDescent="0.25">
      <c r="A173" s="113"/>
      <c r="B173" s="97"/>
      <c r="C173" s="117"/>
      <c r="D173" s="115"/>
      <c r="E173" s="19"/>
      <c r="F173" s="98"/>
      <c r="G173" s="98"/>
    </row>
    <row r="174" spans="1:7" x14ac:dyDescent="0.25">
      <c r="A174" s="94"/>
      <c r="B174" s="60"/>
      <c r="C174" s="59"/>
      <c r="D174" s="95"/>
      <c r="E174" s="18"/>
      <c r="F174" s="83"/>
      <c r="G174" s="83"/>
    </row>
    <row r="175" spans="1:7" x14ac:dyDescent="0.25">
      <c r="A175" s="55" t="s">
        <v>71</v>
      </c>
      <c r="B175" s="87"/>
      <c r="C175" s="90" t="s">
        <v>177</v>
      </c>
      <c r="D175" s="75"/>
      <c r="E175" s="16"/>
      <c r="F175" s="85"/>
      <c r="G175" s="85"/>
    </row>
    <row r="176" spans="1:7" ht="15" customHeight="1" x14ac:dyDescent="0.25">
      <c r="A176" s="55"/>
      <c r="B176" s="87"/>
      <c r="C176" s="90" t="s">
        <v>178</v>
      </c>
      <c r="D176" s="75"/>
      <c r="E176" s="16"/>
      <c r="F176" s="85"/>
      <c r="G176" s="85"/>
    </row>
    <row r="177" spans="1:7" x14ac:dyDescent="0.25">
      <c r="A177" s="55"/>
      <c r="B177" s="87"/>
      <c r="C177" s="90" t="s">
        <v>179</v>
      </c>
      <c r="D177" s="75"/>
      <c r="E177" s="16"/>
      <c r="F177" s="85"/>
      <c r="G177" s="85"/>
    </row>
    <row r="178" spans="1:7" x14ac:dyDescent="0.25">
      <c r="A178" s="55"/>
      <c r="B178" s="87"/>
      <c r="C178" s="90"/>
      <c r="D178" s="75"/>
      <c r="E178" s="16"/>
      <c r="F178" s="85"/>
      <c r="G178" s="85"/>
    </row>
    <row r="179" spans="1:7" ht="24" x14ac:dyDescent="0.25">
      <c r="A179" s="55"/>
      <c r="B179" s="73" t="s">
        <v>15</v>
      </c>
      <c r="C179" s="88" t="s">
        <v>140</v>
      </c>
      <c r="D179" s="75" t="s">
        <v>65</v>
      </c>
      <c r="E179" s="16"/>
      <c r="F179" s="51"/>
      <c r="G179" s="95" t="s">
        <v>130</v>
      </c>
    </row>
    <row r="180" spans="1:7" x14ac:dyDescent="0.25">
      <c r="A180" s="55"/>
      <c r="B180" s="73"/>
      <c r="C180" s="88"/>
      <c r="D180" s="75"/>
      <c r="E180" s="16"/>
      <c r="F180" s="85"/>
      <c r="G180" s="85"/>
    </row>
    <row r="181" spans="1:7" ht="24" x14ac:dyDescent="0.25">
      <c r="A181" s="55"/>
      <c r="B181" s="73" t="s">
        <v>18</v>
      </c>
      <c r="C181" s="88" t="s">
        <v>132</v>
      </c>
      <c r="D181" s="75" t="s">
        <v>65</v>
      </c>
      <c r="E181" s="16">
        <f>23*2</f>
        <v>46</v>
      </c>
      <c r="F181" s="51"/>
      <c r="G181" s="26">
        <f>ROUND($E181*F181,2)</f>
        <v>0</v>
      </c>
    </row>
    <row r="182" spans="1:7" x14ac:dyDescent="0.25">
      <c r="A182" s="55"/>
      <c r="B182" s="73"/>
      <c r="C182" s="88"/>
      <c r="D182" s="75"/>
      <c r="E182" s="16"/>
      <c r="F182" s="89"/>
      <c r="G182" s="85"/>
    </row>
    <row r="183" spans="1:7" x14ac:dyDescent="0.25">
      <c r="A183" s="55"/>
      <c r="B183" s="73" t="s">
        <v>28</v>
      </c>
      <c r="C183" s="88" t="s">
        <v>72</v>
      </c>
      <c r="D183" s="75" t="s">
        <v>67</v>
      </c>
      <c r="E183" s="16"/>
      <c r="F183" s="48"/>
      <c r="G183" s="8" t="s">
        <v>130</v>
      </c>
    </row>
    <row r="184" spans="1:7" x14ac:dyDescent="0.25">
      <c r="A184" s="55"/>
      <c r="B184" s="73"/>
      <c r="C184" s="88" t="s">
        <v>68</v>
      </c>
      <c r="D184" s="75"/>
      <c r="E184" s="16"/>
      <c r="F184" s="89"/>
      <c r="G184" s="85"/>
    </row>
    <row r="185" spans="1:7" x14ac:dyDescent="0.25">
      <c r="A185" s="55"/>
      <c r="B185" s="73"/>
      <c r="C185" s="88"/>
      <c r="D185" s="75"/>
      <c r="E185" s="16"/>
      <c r="F185" s="89"/>
      <c r="G185" s="85"/>
    </row>
    <row r="186" spans="1:7" ht="24" x14ac:dyDescent="0.25">
      <c r="A186" s="55"/>
      <c r="B186" s="73" t="s">
        <v>69</v>
      </c>
      <c r="C186" s="88" t="s">
        <v>73</v>
      </c>
      <c r="D186" s="75" t="s">
        <v>65</v>
      </c>
      <c r="E186" s="16"/>
      <c r="F186" s="51"/>
      <c r="G186" s="95" t="s">
        <v>130</v>
      </c>
    </row>
    <row r="187" spans="1:7" x14ac:dyDescent="0.25">
      <c r="A187" s="55"/>
      <c r="B187" s="73"/>
      <c r="C187" s="88"/>
      <c r="D187" s="75"/>
      <c r="E187" s="16"/>
      <c r="F187" s="89"/>
      <c r="G187" s="85"/>
    </row>
    <row r="188" spans="1:7" ht="24" x14ac:dyDescent="0.25">
      <c r="A188" s="55"/>
      <c r="B188" s="73" t="s">
        <v>151</v>
      </c>
      <c r="C188" s="88" t="s">
        <v>136</v>
      </c>
      <c r="D188" s="75" t="s">
        <v>65</v>
      </c>
      <c r="E188" s="16">
        <f>E181</f>
        <v>46</v>
      </c>
      <c r="F188" s="51"/>
      <c r="G188" s="26">
        <f>ROUND($E188*F188,2)</f>
        <v>0</v>
      </c>
    </row>
    <row r="189" spans="1:7" x14ac:dyDescent="0.25">
      <c r="A189" s="55"/>
      <c r="B189" s="73"/>
      <c r="C189" s="88"/>
      <c r="D189" s="75"/>
      <c r="E189" s="16"/>
      <c r="F189" s="89"/>
      <c r="G189" s="85"/>
    </row>
    <row r="190" spans="1:7" ht="24" x14ac:dyDescent="0.25">
      <c r="A190" s="55"/>
      <c r="B190" s="73" t="s">
        <v>74</v>
      </c>
      <c r="C190" s="90" t="s">
        <v>183</v>
      </c>
      <c r="D190" s="75" t="s">
        <v>67</v>
      </c>
      <c r="E190" s="16"/>
      <c r="F190" s="51"/>
      <c r="G190" s="8" t="s">
        <v>130</v>
      </c>
    </row>
    <row r="191" spans="1:7" x14ac:dyDescent="0.25">
      <c r="A191" s="55"/>
      <c r="B191" s="73"/>
      <c r="C191" s="88"/>
      <c r="D191" s="75"/>
      <c r="E191" s="16"/>
      <c r="F191" s="89"/>
      <c r="G191" s="85"/>
    </row>
    <row r="192" spans="1:7" x14ac:dyDescent="0.25">
      <c r="A192" s="55"/>
      <c r="B192" s="73"/>
      <c r="C192" s="88"/>
      <c r="D192" s="75"/>
      <c r="E192" s="16"/>
      <c r="F192" s="89"/>
      <c r="G192" s="85"/>
    </row>
    <row r="193" spans="1:7" ht="24" x14ac:dyDescent="0.25">
      <c r="A193" s="55"/>
      <c r="B193" s="73" t="s">
        <v>75</v>
      </c>
      <c r="C193" s="88" t="s">
        <v>76</v>
      </c>
      <c r="D193" s="75"/>
      <c r="E193" s="16"/>
      <c r="F193" s="89"/>
      <c r="G193" s="85"/>
    </row>
    <row r="194" spans="1:7" x14ac:dyDescent="0.25">
      <c r="A194" s="55"/>
      <c r="B194" s="73"/>
      <c r="C194" s="88"/>
      <c r="D194" s="75"/>
      <c r="E194" s="16"/>
      <c r="F194" s="89"/>
      <c r="G194" s="85"/>
    </row>
    <row r="195" spans="1:7" x14ac:dyDescent="0.25">
      <c r="A195" s="55"/>
      <c r="B195" s="73" t="s">
        <v>77</v>
      </c>
      <c r="C195" s="88" t="s">
        <v>78</v>
      </c>
      <c r="D195" s="75" t="s">
        <v>65</v>
      </c>
      <c r="E195" s="16" t="s">
        <v>79</v>
      </c>
      <c r="F195" s="48"/>
      <c r="G195" s="8" t="s">
        <v>130</v>
      </c>
    </row>
    <row r="196" spans="1:7" x14ac:dyDescent="0.25">
      <c r="A196" s="55"/>
      <c r="B196" s="73" t="s">
        <v>80</v>
      </c>
      <c r="C196" s="88" t="s">
        <v>81</v>
      </c>
      <c r="D196" s="75" t="s">
        <v>65</v>
      </c>
      <c r="E196" s="16" t="s">
        <v>79</v>
      </c>
      <c r="F196" s="48"/>
      <c r="G196" s="8" t="s">
        <v>130</v>
      </c>
    </row>
    <row r="197" spans="1:7" x14ac:dyDescent="0.25">
      <c r="A197" s="55"/>
      <c r="B197" s="73" t="s">
        <v>82</v>
      </c>
      <c r="C197" s="88" t="s">
        <v>83</v>
      </c>
      <c r="D197" s="75" t="s">
        <v>67</v>
      </c>
      <c r="E197" s="16" t="s">
        <v>79</v>
      </c>
      <c r="F197" s="48"/>
      <c r="G197" s="8" t="s">
        <v>130</v>
      </c>
    </row>
    <row r="198" spans="1:7" x14ac:dyDescent="0.25">
      <c r="A198" s="55"/>
      <c r="B198" s="73"/>
      <c r="C198" s="88"/>
      <c r="D198" s="75"/>
      <c r="E198" s="16"/>
      <c r="F198" s="89"/>
      <c r="G198" s="85"/>
    </row>
    <row r="199" spans="1:7" ht="36" x14ac:dyDescent="0.25">
      <c r="A199" s="55"/>
      <c r="B199" s="73"/>
      <c r="C199" s="88" t="s">
        <v>84</v>
      </c>
      <c r="D199" s="75"/>
      <c r="E199" s="16"/>
      <c r="F199" s="89"/>
      <c r="G199" s="85"/>
    </row>
    <row r="200" spans="1:7" x14ac:dyDescent="0.25">
      <c r="A200" s="55"/>
      <c r="B200" s="73"/>
      <c r="C200" s="88"/>
      <c r="D200" s="75"/>
      <c r="E200" s="16"/>
      <c r="F200" s="89"/>
      <c r="G200" s="85"/>
    </row>
    <row r="201" spans="1:7" x14ac:dyDescent="0.25">
      <c r="A201" s="55" t="s">
        <v>85</v>
      </c>
      <c r="B201" s="73"/>
      <c r="C201" s="90" t="s">
        <v>173</v>
      </c>
      <c r="D201" s="75" t="s">
        <v>21</v>
      </c>
      <c r="E201" s="16">
        <v>1</v>
      </c>
      <c r="F201" s="129">
        <v>30000</v>
      </c>
      <c r="G201" s="26">
        <f>ROUND($E201*F201,2)</f>
        <v>30000</v>
      </c>
    </row>
    <row r="202" spans="1:7" x14ac:dyDescent="0.25">
      <c r="A202" s="55"/>
      <c r="B202" s="73"/>
      <c r="C202" s="88"/>
      <c r="D202" s="75"/>
      <c r="E202" s="16"/>
      <c r="F202" s="129"/>
      <c r="G202" s="26"/>
    </row>
    <row r="203" spans="1:7" x14ac:dyDescent="0.25">
      <c r="A203" s="94"/>
      <c r="B203" s="60"/>
      <c r="C203" s="90"/>
      <c r="D203" s="95"/>
      <c r="E203" s="18"/>
      <c r="F203" s="85"/>
      <c r="G203" s="85"/>
    </row>
    <row r="204" spans="1:7" x14ac:dyDescent="0.25">
      <c r="A204" s="94"/>
      <c r="B204" s="60"/>
      <c r="C204" s="90"/>
      <c r="D204" s="95"/>
      <c r="E204" s="18"/>
      <c r="F204" s="85"/>
      <c r="G204" s="85"/>
    </row>
    <row r="205" spans="1:7" x14ac:dyDescent="0.25">
      <c r="A205" s="94"/>
      <c r="B205" s="60"/>
      <c r="C205" s="90"/>
      <c r="D205" s="95"/>
      <c r="E205" s="18"/>
      <c r="F205" s="85"/>
      <c r="G205" s="85"/>
    </row>
    <row r="206" spans="1:7" x14ac:dyDescent="0.25">
      <c r="A206" s="94"/>
      <c r="B206" s="60"/>
      <c r="C206" s="90"/>
      <c r="D206" s="95"/>
      <c r="E206" s="18"/>
      <c r="F206" s="85"/>
      <c r="G206" s="85"/>
    </row>
    <row r="207" spans="1:7" x14ac:dyDescent="0.25">
      <c r="A207" s="94"/>
      <c r="B207" s="60"/>
      <c r="C207" s="90"/>
      <c r="D207" s="95"/>
      <c r="E207" s="18"/>
      <c r="F207" s="85"/>
      <c r="G207" s="85"/>
    </row>
    <row r="208" spans="1:7" x14ac:dyDescent="0.25">
      <c r="A208" s="94"/>
      <c r="B208" s="60"/>
      <c r="C208" s="90"/>
      <c r="D208" s="95"/>
      <c r="E208" s="18"/>
      <c r="F208" s="85"/>
      <c r="G208" s="85"/>
    </row>
    <row r="209" spans="1:7" x14ac:dyDescent="0.25">
      <c r="A209" s="94"/>
      <c r="B209" s="60"/>
      <c r="C209" s="90"/>
      <c r="D209" s="95"/>
      <c r="E209" s="18"/>
      <c r="F209" s="85"/>
      <c r="G209" s="85"/>
    </row>
    <row r="210" spans="1:7" x14ac:dyDescent="0.25">
      <c r="A210" s="94"/>
      <c r="B210" s="60"/>
      <c r="C210" s="90"/>
      <c r="D210" s="95"/>
      <c r="E210" s="18"/>
      <c r="F210" s="85"/>
      <c r="G210" s="85"/>
    </row>
    <row r="211" spans="1:7" x14ac:dyDescent="0.25">
      <c r="A211" s="94"/>
      <c r="B211" s="60"/>
      <c r="C211" s="90"/>
      <c r="D211" s="95"/>
      <c r="E211" s="18"/>
      <c r="F211" s="85"/>
      <c r="G211" s="85"/>
    </row>
    <row r="212" spans="1:7" x14ac:dyDescent="0.25">
      <c r="A212" s="94"/>
      <c r="B212" s="60"/>
      <c r="C212" s="90"/>
      <c r="D212" s="95"/>
      <c r="E212" s="18"/>
      <c r="F212" s="85"/>
      <c r="G212" s="85"/>
    </row>
    <row r="213" spans="1:7" x14ac:dyDescent="0.25">
      <c r="A213" s="94"/>
      <c r="B213" s="60"/>
      <c r="C213" s="90"/>
      <c r="D213" s="95"/>
      <c r="E213" s="18"/>
      <c r="F213" s="85"/>
      <c r="G213" s="85"/>
    </row>
    <row r="214" spans="1:7" x14ac:dyDescent="0.25">
      <c r="A214" s="94"/>
      <c r="B214" s="60"/>
      <c r="C214" s="90"/>
      <c r="D214" s="95"/>
      <c r="E214" s="18"/>
      <c r="F214" s="85"/>
      <c r="G214" s="85"/>
    </row>
    <row r="215" spans="1:7" x14ac:dyDescent="0.25">
      <c r="A215" s="94"/>
      <c r="B215" s="60"/>
      <c r="C215" s="90"/>
      <c r="D215" s="95"/>
      <c r="E215" s="18"/>
      <c r="F215" s="85"/>
      <c r="G215" s="85"/>
    </row>
    <row r="216" spans="1:7" x14ac:dyDescent="0.25">
      <c r="A216" s="94"/>
      <c r="B216" s="60"/>
      <c r="C216" s="90"/>
      <c r="D216" s="95"/>
      <c r="E216" s="18"/>
      <c r="F216" s="85"/>
      <c r="G216" s="85"/>
    </row>
    <row r="217" spans="1:7" x14ac:dyDescent="0.25">
      <c r="A217" s="94"/>
      <c r="B217" s="60"/>
      <c r="C217" s="90"/>
      <c r="D217" s="95"/>
      <c r="E217" s="18"/>
      <c r="F217" s="85"/>
      <c r="G217" s="85"/>
    </row>
    <row r="218" spans="1:7" x14ac:dyDescent="0.25">
      <c r="A218" s="94"/>
      <c r="B218" s="60"/>
      <c r="C218" s="90"/>
      <c r="D218" s="95"/>
      <c r="E218" s="18"/>
      <c r="F218" s="85"/>
      <c r="G218" s="85"/>
    </row>
    <row r="219" spans="1:7" x14ac:dyDescent="0.25">
      <c r="A219" s="94"/>
      <c r="B219" s="60"/>
      <c r="C219" s="90"/>
      <c r="D219" s="95"/>
      <c r="E219" s="18"/>
      <c r="F219" s="85"/>
      <c r="G219" s="85"/>
    </row>
    <row r="220" spans="1:7" x14ac:dyDescent="0.25">
      <c r="A220" s="94"/>
      <c r="B220" s="60"/>
      <c r="C220" s="90"/>
      <c r="D220" s="95"/>
      <c r="E220" s="18"/>
      <c r="F220" s="98"/>
      <c r="G220" s="98"/>
    </row>
    <row r="221" spans="1:7" x14ac:dyDescent="0.25">
      <c r="A221" s="99"/>
      <c r="B221" s="53"/>
      <c r="C221" s="100"/>
      <c r="D221" s="101"/>
      <c r="E221" s="2"/>
      <c r="F221" s="83"/>
      <c r="G221" s="83"/>
    </row>
    <row r="222" spans="1:7" x14ac:dyDescent="0.25">
      <c r="A222" s="96"/>
      <c r="B222" s="97"/>
      <c r="C222" s="102" t="s">
        <v>86</v>
      </c>
      <c r="D222" s="103"/>
      <c r="E222" s="1"/>
      <c r="F222" s="98"/>
      <c r="G222" s="29">
        <f>SUM(G172:G220)</f>
        <v>30000</v>
      </c>
    </row>
    <row r="223" spans="1:7" ht="12.75" customHeight="1" x14ac:dyDescent="0.25">
      <c r="A223" s="99" t="str">
        <f>A2</f>
        <v>CONTRACT N3TC/RM-2025-604: Van Reenen to Meul River_N3-7X km 0 to N3-7X km 63</v>
      </c>
      <c r="B223" s="104"/>
      <c r="C223" s="52"/>
      <c r="D223" s="101"/>
      <c r="E223" s="2"/>
      <c r="F223" s="99"/>
      <c r="G223" s="53" t="s">
        <v>0</v>
      </c>
    </row>
    <row r="224" spans="1:7" ht="12.75" customHeight="1" x14ac:dyDescent="0.25">
      <c r="A224" s="94" t="str">
        <f>A3</f>
        <v>MOWING, CUTTING AND REMOVAL OF VEGETATION ON THE N3 – PACKAGE 4</v>
      </c>
      <c r="B224" s="121"/>
      <c r="C224" s="59"/>
      <c r="D224" s="59"/>
      <c r="E224" s="126"/>
      <c r="F224" s="94"/>
      <c r="G224" s="60" t="s">
        <v>160</v>
      </c>
    </row>
    <row r="225" spans="1:7" ht="12.75" customHeight="1" x14ac:dyDescent="0.25">
      <c r="A225" s="94"/>
      <c r="B225" s="121"/>
      <c r="C225" s="59"/>
      <c r="D225" s="59"/>
      <c r="E225" s="126"/>
      <c r="F225" s="94"/>
      <c r="G225" s="108"/>
    </row>
    <row r="226" spans="1:7" ht="12.75" customHeight="1" x14ac:dyDescent="0.25">
      <c r="A226" s="130" t="s">
        <v>87</v>
      </c>
      <c r="B226" s="121"/>
      <c r="C226" s="59"/>
      <c r="D226" s="109"/>
      <c r="E226" s="126"/>
      <c r="F226" s="94"/>
      <c r="G226" s="108"/>
    </row>
    <row r="227" spans="1:7" x14ac:dyDescent="0.25">
      <c r="A227" s="96"/>
      <c r="B227" s="127"/>
      <c r="C227" s="102"/>
      <c r="D227" s="103"/>
      <c r="E227" s="1"/>
      <c r="F227" s="94"/>
      <c r="G227" s="108"/>
    </row>
    <row r="228" spans="1:7" x14ac:dyDescent="0.25">
      <c r="A228" s="110"/>
      <c r="B228" s="53"/>
      <c r="C228" s="52"/>
      <c r="D228" s="101"/>
      <c r="E228" s="2"/>
      <c r="F228" s="7"/>
      <c r="G228" s="7"/>
    </row>
    <row r="229" spans="1:7" x14ac:dyDescent="0.25">
      <c r="A229" s="105" t="s">
        <v>88</v>
      </c>
      <c r="B229" s="60"/>
      <c r="C229" s="131" t="s">
        <v>3</v>
      </c>
      <c r="D229" s="109"/>
      <c r="E229" s="3"/>
      <c r="F229" s="8"/>
      <c r="G229" s="31" t="s">
        <v>7</v>
      </c>
    </row>
    <row r="230" spans="1:7" x14ac:dyDescent="0.25">
      <c r="A230" s="113"/>
      <c r="B230" s="97"/>
      <c r="C230" s="102"/>
      <c r="D230" s="103"/>
      <c r="E230" s="1"/>
      <c r="F230" s="9"/>
      <c r="G230" s="9"/>
    </row>
    <row r="231" spans="1:7" x14ac:dyDescent="0.25">
      <c r="A231" s="132"/>
      <c r="B231" s="133"/>
      <c r="C231" s="132"/>
      <c r="D231" s="134"/>
      <c r="E231" s="135"/>
      <c r="F231" s="11"/>
      <c r="G231" s="32"/>
    </row>
    <row r="232" spans="1:7" x14ac:dyDescent="0.25">
      <c r="A232" s="136" t="s">
        <v>89</v>
      </c>
      <c r="B232" s="137"/>
      <c r="C232" s="136" t="s">
        <v>90</v>
      </c>
      <c r="D232" s="138"/>
      <c r="E232" s="139"/>
      <c r="F232" s="12"/>
      <c r="G232" s="33">
        <f>G108</f>
        <v>44200</v>
      </c>
    </row>
    <row r="233" spans="1:7" x14ac:dyDescent="0.25">
      <c r="A233" s="94"/>
      <c r="B233" s="121"/>
      <c r="C233" s="174"/>
      <c r="D233" s="175"/>
      <c r="E233" s="175"/>
      <c r="F233" s="10"/>
      <c r="G233" s="34"/>
    </row>
    <row r="234" spans="1:7" ht="13.5" thickBot="1" x14ac:dyDescent="0.3">
      <c r="A234" s="94"/>
      <c r="B234" s="121"/>
      <c r="C234" s="105"/>
      <c r="D234" s="140"/>
      <c r="E234" s="126"/>
      <c r="F234" s="10"/>
      <c r="G234" s="34"/>
    </row>
    <row r="235" spans="1:7" ht="13.5" thickBot="1" x14ac:dyDescent="0.3">
      <c r="A235" s="141"/>
      <c r="B235" s="142"/>
      <c r="C235" s="170" t="s">
        <v>91</v>
      </c>
      <c r="D235" s="171"/>
      <c r="E235" s="171"/>
      <c r="F235" s="13"/>
      <c r="G235" s="44">
        <f>G232</f>
        <v>44200</v>
      </c>
    </row>
    <row r="236" spans="1:7" x14ac:dyDescent="0.25">
      <c r="A236" s="94"/>
      <c r="B236" s="121"/>
      <c r="C236" s="94"/>
      <c r="D236" s="109"/>
      <c r="E236" s="3"/>
      <c r="F236" s="10"/>
      <c r="G236" s="26"/>
    </row>
    <row r="237" spans="1:7" x14ac:dyDescent="0.25">
      <c r="A237" s="136" t="s">
        <v>92</v>
      </c>
      <c r="B237" s="137"/>
      <c r="C237" s="136" t="s">
        <v>93</v>
      </c>
      <c r="D237" s="138"/>
      <c r="E237" s="139"/>
      <c r="F237" s="14"/>
      <c r="G237" s="35">
        <f>G222</f>
        <v>30000</v>
      </c>
    </row>
    <row r="238" spans="1:7" x14ac:dyDescent="0.25">
      <c r="A238" s="94"/>
      <c r="B238" s="121"/>
      <c r="C238" s="166"/>
      <c r="D238" s="167"/>
      <c r="E238" s="167"/>
      <c r="F238" s="94"/>
      <c r="G238" s="26"/>
    </row>
    <row r="239" spans="1:7" ht="13.5" thickBot="1" x14ac:dyDescent="0.3">
      <c r="A239" s="94"/>
      <c r="B239" s="121"/>
      <c r="C239" s="122"/>
      <c r="D239" s="143"/>
      <c r="E239" s="107"/>
      <c r="F239" s="10"/>
      <c r="G239" s="26"/>
    </row>
    <row r="240" spans="1:7" ht="13.5" thickBot="1" x14ac:dyDescent="0.3">
      <c r="A240" s="141"/>
      <c r="B240" s="142"/>
      <c r="C240" s="170" t="s">
        <v>94</v>
      </c>
      <c r="D240" s="171"/>
      <c r="E240" s="171"/>
      <c r="F240" s="13"/>
      <c r="G240" s="44">
        <f>G237</f>
        <v>30000</v>
      </c>
    </row>
    <row r="241" spans="1:7" ht="18" customHeight="1" x14ac:dyDescent="0.25">
      <c r="A241" s="94"/>
      <c r="B241" s="121"/>
      <c r="C241" s="122"/>
      <c r="D241" s="143"/>
      <c r="E241" s="107"/>
      <c r="F241" s="22"/>
      <c r="G241" s="26"/>
    </row>
    <row r="242" spans="1:7" ht="18" customHeight="1" x14ac:dyDescent="0.25">
      <c r="A242" s="144" t="s">
        <v>95</v>
      </c>
      <c r="B242" s="121"/>
      <c r="C242" s="144" t="s">
        <v>96</v>
      </c>
      <c r="D242" s="145"/>
      <c r="E242" s="107"/>
      <c r="F242" s="10"/>
      <c r="G242" s="26"/>
    </row>
    <row r="243" spans="1:7" ht="18" customHeight="1" x14ac:dyDescent="0.25">
      <c r="A243" s="146"/>
      <c r="B243" s="121"/>
      <c r="C243" s="147"/>
      <c r="D243" s="145"/>
      <c r="E243" s="107"/>
      <c r="F243" s="10"/>
      <c r="G243" s="26"/>
    </row>
    <row r="244" spans="1:7" ht="18" customHeight="1" x14ac:dyDescent="0.25">
      <c r="A244" s="36" t="s">
        <v>97</v>
      </c>
      <c r="B244" s="121"/>
      <c r="C244" s="147" t="s">
        <v>98</v>
      </c>
      <c r="D244" s="148" t="s">
        <v>99</v>
      </c>
      <c r="E244" s="107"/>
      <c r="F244" s="45"/>
      <c r="G244" s="34">
        <f>G334</f>
        <v>124100</v>
      </c>
    </row>
    <row r="245" spans="1:7" ht="18" customHeight="1" x14ac:dyDescent="0.25">
      <c r="A245" s="36" t="s">
        <v>100</v>
      </c>
      <c r="B245" s="121"/>
      <c r="C245" s="147" t="s">
        <v>101</v>
      </c>
      <c r="D245" s="148" t="s">
        <v>102</v>
      </c>
      <c r="E245" s="107"/>
      <c r="F245" s="10"/>
      <c r="G245" s="34">
        <f>G409</f>
        <v>124100</v>
      </c>
    </row>
    <row r="246" spans="1:7" ht="18" customHeight="1" x14ac:dyDescent="0.25">
      <c r="A246" s="36" t="s">
        <v>103</v>
      </c>
      <c r="B246" s="121"/>
      <c r="C246" s="147" t="s">
        <v>104</v>
      </c>
      <c r="D246" s="148" t="s">
        <v>105</v>
      </c>
      <c r="E246" s="107"/>
      <c r="F246" s="10"/>
      <c r="G246" s="34">
        <f>G481</f>
        <v>124100</v>
      </c>
    </row>
    <row r="247" spans="1:7" ht="18" customHeight="1" x14ac:dyDescent="0.25">
      <c r="A247" s="36" t="s">
        <v>106</v>
      </c>
      <c r="B247" s="121"/>
      <c r="C247" s="147" t="s">
        <v>107</v>
      </c>
      <c r="D247" s="148" t="s">
        <v>108</v>
      </c>
      <c r="E247" s="107"/>
      <c r="F247" s="10"/>
      <c r="G247" s="34">
        <f>G553</f>
        <v>124100</v>
      </c>
    </row>
    <row r="248" spans="1:7" ht="18" customHeight="1" thickBot="1" x14ac:dyDescent="0.3">
      <c r="A248" s="94"/>
      <c r="B248" s="121"/>
      <c r="C248" s="122"/>
      <c r="D248" s="143"/>
      <c r="E248" s="107"/>
      <c r="F248" s="23"/>
      <c r="G248" s="34"/>
    </row>
    <row r="249" spans="1:7" ht="13.5" thickBot="1" x14ac:dyDescent="0.3">
      <c r="A249" s="172" t="s">
        <v>109</v>
      </c>
      <c r="B249" s="173"/>
      <c r="C249" s="173"/>
      <c r="D249" s="173"/>
      <c r="E249" s="173"/>
      <c r="F249" s="141"/>
      <c r="G249" s="44">
        <f>SUM(G244:G247)</f>
        <v>496400</v>
      </c>
    </row>
    <row r="250" spans="1:7" x14ac:dyDescent="0.25">
      <c r="A250" s="94"/>
      <c r="B250" s="121"/>
      <c r="C250" s="59"/>
      <c r="D250" s="109"/>
      <c r="E250" s="3"/>
      <c r="F250" s="94"/>
      <c r="G250" s="26"/>
    </row>
    <row r="251" spans="1:7" x14ac:dyDescent="0.25">
      <c r="A251" s="105"/>
      <c r="B251" s="140" t="s">
        <v>91</v>
      </c>
      <c r="D251" s="109"/>
      <c r="E251" s="3"/>
      <c r="F251" s="94"/>
      <c r="G251" s="37">
        <f>G235</f>
        <v>44200</v>
      </c>
    </row>
    <row r="252" spans="1:7" x14ac:dyDescent="0.25">
      <c r="A252" s="94"/>
      <c r="B252" s="121"/>
      <c r="D252" s="109"/>
      <c r="E252" s="3"/>
      <c r="F252" s="94"/>
      <c r="G252" s="34"/>
    </row>
    <row r="253" spans="1:7" x14ac:dyDescent="0.25">
      <c r="A253" s="94"/>
      <c r="B253" s="140" t="s">
        <v>110</v>
      </c>
      <c r="D253" s="109"/>
      <c r="E253" s="3"/>
      <c r="F253" s="94"/>
      <c r="G253" s="37">
        <f>G240</f>
        <v>30000</v>
      </c>
    </row>
    <row r="254" spans="1:7" x14ac:dyDescent="0.25">
      <c r="A254" s="94"/>
      <c r="B254" s="121"/>
      <c r="D254" s="109"/>
      <c r="E254" s="3"/>
      <c r="F254" s="94"/>
      <c r="G254" s="34"/>
    </row>
    <row r="255" spans="1:7" x14ac:dyDescent="0.25">
      <c r="A255" s="94"/>
      <c r="B255" s="140" t="s">
        <v>111</v>
      </c>
      <c r="D255" s="109"/>
      <c r="E255" s="3"/>
      <c r="F255" s="94"/>
      <c r="G255" s="37">
        <f>G249</f>
        <v>496400</v>
      </c>
    </row>
    <row r="256" spans="1:7" x14ac:dyDescent="0.25">
      <c r="A256" s="94"/>
      <c r="B256" s="121"/>
      <c r="D256" s="109"/>
      <c r="E256" s="3"/>
      <c r="F256" s="94"/>
      <c r="G256" s="34"/>
    </row>
    <row r="257" spans="1:7" x14ac:dyDescent="0.25">
      <c r="A257" s="94"/>
      <c r="B257" s="121"/>
      <c r="C257" s="59"/>
      <c r="D257" s="109"/>
      <c r="E257" s="3"/>
      <c r="F257" s="94"/>
      <c r="G257" s="38"/>
    </row>
    <row r="258" spans="1:7" x14ac:dyDescent="0.25">
      <c r="A258" s="94" t="s">
        <v>112</v>
      </c>
      <c r="B258" s="140"/>
      <c r="C258" s="59"/>
      <c r="D258" s="109"/>
      <c r="E258" s="3"/>
      <c r="F258" s="94"/>
      <c r="G258" s="37">
        <f>SUM(G251:G255)</f>
        <v>570600</v>
      </c>
    </row>
    <row r="259" spans="1:7" x14ac:dyDescent="0.25">
      <c r="A259" s="94"/>
      <c r="B259" s="121"/>
      <c r="C259" s="59"/>
      <c r="D259" s="109"/>
      <c r="E259" s="3"/>
      <c r="F259" s="94"/>
      <c r="G259" s="38"/>
    </row>
    <row r="260" spans="1:7" x14ac:dyDescent="0.25">
      <c r="A260" s="105" t="s">
        <v>113</v>
      </c>
      <c r="B260" s="121"/>
      <c r="C260" s="121"/>
      <c r="D260" s="109"/>
      <c r="E260" s="3"/>
      <c r="F260" s="94"/>
      <c r="G260" s="37">
        <f>ROUND(G258*0.15,2)</f>
        <v>85590</v>
      </c>
    </row>
    <row r="261" spans="1:7" x14ac:dyDescent="0.25">
      <c r="A261" s="94"/>
      <c r="B261" s="121"/>
      <c r="C261" s="59"/>
      <c r="D261" s="109"/>
      <c r="E261" s="3"/>
      <c r="F261" s="94"/>
      <c r="G261" s="34"/>
    </row>
    <row r="262" spans="1:7" ht="13.5" thickBot="1" x14ac:dyDescent="0.3">
      <c r="A262" s="94" t="s">
        <v>114</v>
      </c>
      <c r="B262" s="121"/>
      <c r="C262" s="59"/>
      <c r="D262" s="109"/>
      <c r="E262" s="3"/>
      <c r="F262" s="94"/>
      <c r="G262" s="46">
        <f>G258+G260</f>
        <v>656190</v>
      </c>
    </row>
    <row r="263" spans="1:7" x14ac:dyDescent="0.25">
      <c r="A263" s="96"/>
      <c r="B263" s="127"/>
      <c r="C263" s="102"/>
      <c r="D263" s="103"/>
      <c r="E263" s="1"/>
      <c r="F263" s="149">
        <f>G262</f>
        <v>656190</v>
      </c>
      <c r="G263" s="29"/>
    </row>
    <row r="264" spans="1:7" x14ac:dyDescent="0.25">
      <c r="A264" s="150"/>
      <c r="B264" s="151"/>
      <c r="C264" s="152"/>
      <c r="D264" s="153"/>
      <c r="E264" s="39"/>
      <c r="F264" s="99"/>
      <c r="G264" s="154"/>
    </row>
    <row r="265" spans="1:7" ht="15.75" x14ac:dyDescent="0.25">
      <c r="A265" s="168" t="str">
        <f>A1</f>
        <v>PACKAGE 4</v>
      </c>
      <c r="B265" s="169"/>
      <c r="C265" s="169"/>
      <c r="D265" s="169"/>
      <c r="E265" s="169"/>
      <c r="F265" s="94"/>
      <c r="G265" s="60" t="s">
        <v>115</v>
      </c>
    </row>
    <row r="266" spans="1:7" x14ac:dyDescent="0.25">
      <c r="A266" s="94" t="str">
        <f>A$2</f>
        <v>CONTRACT N3TC/RM-2025-604: Van Reenen to Meul River_N3-7X km 0 to N3-7X km 63</v>
      </c>
      <c r="B266" s="121"/>
      <c r="C266" s="59"/>
      <c r="D266" s="109"/>
      <c r="E266" s="25"/>
      <c r="F266" s="94"/>
      <c r="G266" s="60" t="s">
        <v>137</v>
      </c>
    </row>
    <row r="267" spans="1:7" x14ac:dyDescent="0.25">
      <c r="A267" s="94" t="str">
        <f>A$3</f>
        <v>MOWING, CUTTING AND REMOVAL OF VEGETATION ON THE N3 – PACKAGE 4</v>
      </c>
      <c r="B267" s="121"/>
      <c r="C267" s="59"/>
      <c r="D267" s="59"/>
      <c r="E267" s="155"/>
      <c r="F267" s="94"/>
      <c r="G267" s="108"/>
    </row>
    <row r="268" spans="1:7" x14ac:dyDescent="0.25">
      <c r="A268" s="94"/>
      <c r="B268" s="121"/>
      <c r="C268" s="59"/>
      <c r="D268" s="59"/>
      <c r="E268" s="155"/>
      <c r="F268" s="94"/>
      <c r="G268" s="108"/>
    </row>
    <row r="269" spans="1:7" ht="13.5" thickBot="1" x14ac:dyDescent="0.3">
      <c r="A269" s="156" t="s">
        <v>116</v>
      </c>
      <c r="B269" s="127"/>
      <c r="C269" s="102"/>
      <c r="D269" s="103"/>
      <c r="E269" s="1"/>
      <c r="F269" s="94"/>
      <c r="G269" s="108"/>
    </row>
    <row r="270" spans="1:7" x14ac:dyDescent="0.25">
      <c r="A270" s="110"/>
      <c r="B270" s="53"/>
      <c r="C270" s="100"/>
      <c r="D270" s="111"/>
      <c r="E270" s="20"/>
      <c r="F270" s="40"/>
      <c r="G270" s="40"/>
    </row>
    <row r="271" spans="1:7" x14ac:dyDescent="0.25">
      <c r="A271" s="105" t="s">
        <v>2</v>
      </c>
      <c r="B271" s="60"/>
      <c r="C271" s="112" t="s">
        <v>3</v>
      </c>
      <c r="D271" s="95" t="s">
        <v>4</v>
      </c>
      <c r="E271" s="18" t="s">
        <v>5</v>
      </c>
      <c r="F271" s="8" t="s">
        <v>6</v>
      </c>
      <c r="G271" s="31" t="s">
        <v>7</v>
      </c>
    </row>
    <row r="272" spans="1:7" x14ac:dyDescent="0.25">
      <c r="A272" s="113"/>
      <c r="B272" s="97"/>
      <c r="C272" s="114"/>
      <c r="D272" s="115"/>
      <c r="E272" s="19"/>
      <c r="F272" s="9"/>
      <c r="G272" s="9"/>
    </row>
    <row r="273" spans="1:7" x14ac:dyDescent="0.25">
      <c r="A273" s="99"/>
      <c r="B273" s="53"/>
      <c r="C273" s="52"/>
      <c r="D273" s="111"/>
      <c r="E273" s="18"/>
      <c r="F273" s="26"/>
      <c r="G273" s="26"/>
    </row>
    <row r="274" spans="1:7" ht="24" x14ac:dyDescent="0.25">
      <c r="A274" s="55" t="s">
        <v>9</v>
      </c>
      <c r="B274" s="73"/>
      <c r="C274" s="86" t="s">
        <v>10</v>
      </c>
      <c r="D274" s="75"/>
      <c r="E274" s="16"/>
      <c r="F274" s="26"/>
      <c r="G274" s="26"/>
    </row>
    <row r="275" spans="1:7" x14ac:dyDescent="0.25">
      <c r="A275" s="55"/>
      <c r="B275" s="87"/>
      <c r="C275" s="88"/>
      <c r="D275" s="75"/>
      <c r="E275" s="16"/>
      <c r="F275" s="26"/>
      <c r="G275" s="26"/>
    </row>
    <row r="276" spans="1:7" x14ac:dyDescent="0.25">
      <c r="A276" s="157" t="s">
        <v>150</v>
      </c>
      <c r="B276" s="119"/>
      <c r="C276" s="90" t="s">
        <v>164</v>
      </c>
      <c r="D276" s="75"/>
      <c r="E276" s="16"/>
      <c r="F276" s="26"/>
      <c r="G276" s="26"/>
    </row>
    <row r="277" spans="1:7" x14ac:dyDescent="0.25">
      <c r="A277" s="157"/>
      <c r="B277" s="119"/>
      <c r="C277" s="90" t="s">
        <v>165</v>
      </c>
      <c r="D277" s="75"/>
      <c r="E277" s="16"/>
      <c r="F277" s="26"/>
      <c r="G277" s="26"/>
    </row>
    <row r="278" spans="1:7" x14ac:dyDescent="0.25">
      <c r="A278" s="55"/>
      <c r="B278" s="87"/>
      <c r="C278" s="88"/>
      <c r="D278" s="75"/>
      <c r="E278" s="16"/>
      <c r="F278" s="26"/>
      <c r="G278" s="26"/>
    </row>
    <row r="279" spans="1:7" x14ac:dyDescent="0.25">
      <c r="A279" s="55"/>
      <c r="B279" s="73" t="s">
        <v>15</v>
      </c>
      <c r="C279" s="88" t="s">
        <v>121</v>
      </c>
      <c r="D279" s="75"/>
      <c r="E279" s="16"/>
      <c r="F279" s="26"/>
      <c r="G279" s="26"/>
    </row>
    <row r="280" spans="1:7" x14ac:dyDescent="0.25">
      <c r="A280" s="55"/>
      <c r="B280" s="73"/>
      <c r="C280" s="90" t="s">
        <v>144</v>
      </c>
      <c r="D280" s="75" t="s">
        <v>17</v>
      </c>
      <c r="E280" s="16">
        <v>1</v>
      </c>
      <c r="F280" s="158">
        <v>9800</v>
      </c>
      <c r="G280" s="26">
        <f>ROUND($E280*F280,2)</f>
        <v>9800</v>
      </c>
    </row>
    <row r="281" spans="1:7" x14ac:dyDescent="0.25">
      <c r="A281" s="55"/>
      <c r="B281" s="73"/>
      <c r="C281" s="90" t="s">
        <v>145</v>
      </c>
      <c r="D281" s="75" t="s">
        <v>17</v>
      </c>
      <c r="E281" s="16">
        <v>1</v>
      </c>
      <c r="F281" s="158">
        <v>9800</v>
      </c>
      <c r="G281" s="26">
        <f>ROUND($E281*F281,2)</f>
        <v>9800</v>
      </c>
    </row>
    <row r="282" spans="1:7" x14ac:dyDescent="0.25">
      <c r="A282" s="55"/>
      <c r="B282" s="73"/>
      <c r="C282" s="88"/>
      <c r="D282" s="75"/>
      <c r="E282" s="16"/>
      <c r="F282" s="158"/>
      <c r="G282" s="26"/>
    </row>
    <row r="283" spans="1:7" x14ac:dyDescent="0.25">
      <c r="A283" s="55"/>
      <c r="B283" s="73" t="s">
        <v>18</v>
      </c>
      <c r="C283" s="88" t="s">
        <v>122</v>
      </c>
      <c r="D283" s="75"/>
      <c r="E283" s="16"/>
      <c r="F283" s="158"/>
      <c r="G283" s="26"/>
    </row>
    <row r="284" spans="1:7" x14ac:dyDescent="0.25">
      <c r="A284" s="55"/>
      <c r="B284" s="73"/>
      <c r="C284" s="90" t="s">
        <v>146</v>
      </c>
      <c r="D284" s="75" t="s">
        <v>17</v>
      </c>
      <c r="E284" s="16">
        <v>1</v>
      </c>
      <c r="F284" s="158">
        <v>6200</v>
      </c>
      <c r="G284" s="26">
        <f>ROUND($E284*F284,2)</f>
        <v>6200</v>
      </c>
    </row>
    <row r="285" spans="1:7" x14ac:dyDescent="0.25">
      <c r="A285" s="55"/>
      <c r="B285" s="73"/>
      <c r="C285" s="90" t="s">
        <v>147</v>
      </c>
      <c r="D285" s="75" t="s">
        <v>17</v>
      </c>
      <c r="E285" s="16">
        <v>1</v>
      </c>
      <c r="F285" s="158">
        <v>6200</v>
      </c>
      <c r="G285" s="26">
        <f>ROUND($E285*F285,2)</f>
        <v>6200</v>
      </c>
    </row>
    <row r="286" spans="1:7" x14ac:dyDescent="0.25">
      <c r="A286" s="55"/>
      <c r="B286" s="73"/>
      <c r="C286" s="90" t="s">
        <v>148</v>
      </c>
      <c r="D286" s="75" t="s">
        <v>17</v>
      </c>
      <c r="E286" s="16">
        <v>1</v>
      </c>
      <c r="F286" s="158">
        <v>6200</v>
      </c>
      <c r="G286" s="26">
        <f>ROUND($E286*F286,2)</f>
        <v>6200</v>
      </c>
    </row>
    <row r="287" spans="1:7" x14ac:dyDescent="0.25">
      <c r="A287" s="55"/>
      <c r="B287" s="73"/>
      <c r="C287" s="90" t="s">
        <v>149</v>
      </c>
      <c r="D287" s="75" t="s">
        <v>17</v>
      </c>
      <c r="E287" s="16">
        <v>1</v>
      </c>
      <c r="F287" s="158">
        <v>6200</v>
      </c>
      <c r="G287" s="26">
        <f>ROUND($E287*F287,2)</f>
        <v>6200</v>
      </c>
    </row>
    <row r="288" spans="1:7" x14ac:dyDescent="0.25">
      <c r="A288" s="55"/>
      <c r="B288" s="73"/>
      <c r="C288" s="90" t="s">
        <v>180</v>
      </c>
      <c r="D288" s="75" t="s">
        <v>17</v>
      </c>
      <c r="E288" s="16">
        <v>1</v>
      </c>
      <c r="F288" s="158">
        <v>6200</v>
      </c>
      <c r="G288" s="26">
        <f>ROUND($E288*F288,2)</f>
        <v>6200</v>
      </c>
    </row>
    <row r="289" spans="1:7" x14ac:dyDescent="0.25">
      <c r="A289" s="55"/>
      <c r="B289" s="87"/>
      <c r="C289" s="88"/>
      <c r="D289" s="75"/>
      <c r="E289" s="16"/>
      <c r="F289" s="158"/>
      <c r="G289" s="26"/>
    </row>
    <row r="290" spans="1:7" x14ac:dyDescent="0.25">
      <c r="A290" s="55" t="s">
        <v>37</v>
      </c>
      <c r="B290" s="73"/>
      <c r="C290" s="86" t="s">
        <v>38</v>
      </c>
      <c r="D290" s="75"/>
      <c r="E290" s="16"/>
      <c r="F290" s="158"/>
      <c r="G290" s="26"/>
    </row>
    <row r="291" spans="1:7" x14ac:dyDescent="0.25">
      <c r="A291" s="55"/>
      <c r="B291" s="87"/>
      <c r="C291" s="88"/>
      <c r="D291" s="75"/>
      <c r="E291" s="16"/>
      <c r="F291" s="158"/>
      <c r="G291" s="26"/>
    </row>
    <row r="292" spans="1:7" ht="24" x14ac:dyDescent="0.25">
      <c r="A292" s="93"/>
      <c r="B292" s="73"/>
      <c r="C292" s="88" t="s">
        <v>117</v>
      </c>
      <c r="D292" s="75"/>
      <c r="E292" s="16"/>
      <c r="F292" s="159"/>
      <c r="G292" s="26"/>
    </row>
    <row r="293" spans="1:7" x14ac:dyDescent="0.25">
      <c r="A293" s="55"/>
      <c r="B293" s="73"/>
      <c r="C293" s="88"/>
      <c r="D293" s="75"/>
      <c r="E293" s="16"/>
      <c r="F293" s="158"/>
      <c r="G293" s="26"/>
    </row>
    <row r="294" spans="1:7" ht="24" x14ac:dyDescent="0.25">
      <c r="A294" s="55" t="s">
        <v>56</v>
      </c>
      <c r="B294" s="73"/>
      <c r="C294" s="88" t="s">
        <v>118</v>
      </c>
      <c r="D294" s="75"/>
      <c r="E294" s="16"/>
      <c r="F294" s="158"/>
      <c r="G294" s="26"/>
    </row>
    <row r="295" spans="1:7" x14ac:dyDescent="0.25">
      <c r="A295" s="55"/>
      <c r="B295" s="73"/>
      <c r="C295" s="88"/>
      <c r="D295" s="75"/>
      <c r="E295" s="16"/>
      <c r="F295" s="158"/>
      <c r="G295" s="26"/>
    </row>
    <row r="296" spans="1:7" ht="24" customHeight="1" x14ac:dyDescent="0.25">
      <c r="A296" s="55"/>
      <c r="B296" s="73"/>
      <c r="C296" s="88" t="s">
        <v>119</v>
      </c>
      <c r="D296" s="75"/>
      <c r="E296" s="16"/>
      <c r="F296" s="158"/>
      <c r="G296" s="26"/>
    </row>
    <row r="297" spans="1:7" x14ac:dyDescent="0.25">
      <c r="A297" s="55"/>
      <c r="B297" s="73"/>
      <c r="C297" s="88" t="s">
        <v>120</v>
      </c>
      <c r="D297" s="75"/>
      <c r="E297" s="16"/>
      <c r="F297" s="158"/>
      <c r="G297" s="26"/>
    </row>
    <row r="298" spans="1:7" x14ac:dyDescent="0.25">
      <c r="A298" s="55"/>
      <c r="B298" s="73"/>
      <c r="C298" s="88"/>
      <c r="D298" s="75"/>
      <c r="E298" s="16"/>
      <c r="F298" s="158"/>
      <c r="G298" s="26"/>
    </row>
    <row r="299" spans="1:7" x14ac:dyDescent="0.25">
      <c r="A299" s="55"/>
      <c r="B299" s="73" t="s">
        <v>15</v>
      </c>
      <c r="C299" s="88" t="s">
        <v>121</v>
      </c>
      <c r="D299" s="75"/>
      <c r="E299" s="16"/>
      <c r="F299" s="158"/>
      <c r="G299" s="26"/>
    </row>
    <row r="300" spans="1:7" x14ac:dyDescent="0.25">
      <c r="A300" s="55"/>
      <c r="B300" s="73"/>
      <c r="C300" s="90" t="s">
        <v>144</v>
      </c>
      <c r="D300" s="75" t="s">
        <v>17</v>
      </c>
      <c r="E300" s="16">
        <v>1</v>
      </c>
      <c r="F300" s="158">
        <v>12250</v>
      </c>
      <c r="G300" s="26">
        <f>ROUND($E300*F300,2)</f>
        <v>12250</v>
      </c>
    </row>
    <row r="301" spans="1:7" x14ac:dyDescent="0.25">
      <c r="A301" s="55"/>
      <c r="B301" s="73"/>
      <c r="C301" s="90" t="s">
        <v>145</v>
      </c>
      <c r="D301" s="75" t="s">
        <v>17</v>
      </c>
      <c r="E301" s="16">
        <v>1</v>
      </c>
      <c r="F301" s="158">
        <v>12250</v>
      </c>
      <c r="G301" s="26">
        <f>ROUND($E301*F301,2)</f>
        <v>12250</v>
      </c>
    </row>
    <row r="302" spans="1:7" x14ac:dyDescent="0.25">
      <c r="A302" s="55"/>
      <c r="B302" s="73"/>
      <c r="C302" s="88"/>
      <c r="D302" s="75"/>
      <c r="E302" s="16"/>
      <c r="F302" s="158"/>
      <c r="G302" s="26"/>
    </row>
    <row r="303" spans="1:7" x14ac:dyDescent="0.25">
      <c r="A303" s="55"/>
      <c r="B303" s="73" t="s">
        <v>18</v>
      </c>
      <c r="C303" s="88" t="s">
        <v>122</v>
      </c>
      <c r="D303" s="75"/>
      <c r="E303" s="16"/>
      <c r="F303" s="158"/>
      <c r="G303" s="26"/>
    </row>
    <row r="304" spans="1:7" x14ac:dyDescent="0.25">
      <c r="A304" s="55"/>
      <c r="B304" s="73"/>
      <c r="C304" s="90" t="s">
        <v>146</v>
      </c>
      <c r="D304" s="75" t="s">
        <v>17</v>
      </c>
      <c r="E304" s="16">
        <v>1</v>
      </c>
      <c r="F304" s="158">
        <v>9800</v>
      </c>
      <c r="G304" s="26">
        <f>ROUND($E304*F304,2)</f>
        <v>9800</v>
      </c>
    </row>
    <row r="305" spans="1:7" x14ac:dyDescent="0.25">
      <c r="A305" s="55"/>
      <c r="B305" s="73"/>
      <c r="C305" s="90" t="s">
        <v>147</v>
      </c>
      <c r="D305" s="75" t="s">
        <v>17</v>
      </c>
      <c r="E305" s="16">
        <v>1</v>
      </c>
      <c r="F305" s="158">
        <v>9800</v>
      </c>
      <c r="G305" s="26">
        <f>ROUND($E305*F305,2)</f>
        <v>9800</v>
      </c>
    </row>
    <row r="306" spans="1:7" x14ac:dyDescent="0.25">
      <c r="A306" s="55"/>
      <c r="B306" s="73"/>
      <c r="C306" s="90" t="s">
        <v>148</v>
      </c>
      <c r="D306" s="75" t="s">
        <v>17</v>
      </c>
      <c r="E306" s="16">
        <v>1</v>
      </c>
      <c r="F306" s="158">
        <v>9800</v>
      </c>
      <c r="G306" s="26">
        <f>ROUND($E306*F306,2)</f>
        <v>9800</v>
      </c>
    </row>
    <row r="307" spans="1:7" x14ac:dyDescent="0.25">
      <c r="A307" s="55"/>
      <c r="B307" s="73"/>
      <c r="C307" s="90" t="s">
        <v>149</v>
      </c>
      <c r="D307" s="75" t="s">
        <v>17</v>
      </c>
      <c r="E307" s="16">
        <v>1</v>
      </c>
      <c r="F307" s="158">
        <v>9800</v>
      </c>
      <c r="G307" s="26">
        <f>ROUND($E307*F307,2)</f>
        <v>9800</v>
      </c>
    </row>
    <row r="308" spans="1:7" x14ac:dyDescent="0.25">
      <c r="A308" s="55"/>
      <c r="B308" s="73"/>
      <c r="C308" s="90" t="s">
        <v>180</v>
      </c>
      <c r="D308" s="75" t="s">
        <v>17</v>
      </c>
      <c r="E308" s="16">
        <v>1</v>
      </c>
      <c r="F308" s="158">
        <v>9800</v>
      </c>
      <c r="G308" s="26">
        <f>ROUND($E308*F308,2)</f>
        <v>9800</v>
      </c>
    </row>
    <row r="309" spans="1:7" x14ac:dyDescent="0.25">
      <c r="A309" s="55"/>
      <c r="B309" s="73"/>
      <c r="C309" s="88"/>
      <c r="D309" s="75"/>
      <c r="E309" s="16"/>
      <c r="F309" s="26"/>
      <c r="G309" s="26"/>
    </row>
    <row r="310" spans="1:7" ht="36" x14ac:dyDescent="0.25">
      <c r="A310" s="55"/>
      <c r="B310" s="73"/>
      <c r="C310" s="160" t="s">
        <v>123</v>
      </c>
      <c r="D310" s="75"/>
      <c r="E310" s="16"/>
      <c r="F310" s="26"/>
      <c r="G310" s="26"/>
    </row>
    <row r="311" spans="1:7" x14ac:dyDescent="0.25">
      <c r="A311" s="55"/>
      <c r="B311" s="73"/>
      <c r="C311" s="160"/>
      <c r="D311" s="75"/>
      <c r="E311" s="16"/>
      <c r="F311" s="26"/>
      <c r="G311" s="26"/>
    </row>
    <row r="312" spans="1:7" ht="36" x14ac:dyDescent="0.25">
      <c r="A312" s="55"/>
      <c r="B312" s="73"/>
      <c r="C312" s="160" t="s">
        <v>124</v>
      </c>
      <c r="D312" s="75"/>
      <c r="E312" s="16"/>
      <c r="F312" s="26"/>
      <c r="G312" s="26"/>
    </row>
    <row r="313" spans="1:7" x14ac:dyDescent="0.25">
      <c r="A313" s="55"/>
      <c r="B313" s="73"/>
      <c r="C313" s="88"/>
      <c r="D313" s="75"/>
      <c r="E313" s="16"/>
      <c r="F313" s="26"/>
      <c r="G313" s="26"/>
    </row>
    <row r="314" spans="1:7" ht="24" x14ac:dyDescent="0.25">
      <c r="A314" s="55" t="s">
        <v>60</v>
      </c>
      <c r="B314" s="73"/>
      <c r="C314" s="86" t="s">
        <v>61</v>
      </c>
      <c r="D314" s="75"/>
      <c r="E314" s="16"/>
      <c r="F314" s="26"/>
      <c r="G314" s="26"/>
    </row>
    <row r="315" spans="1:7" x14ac:dyDescent="0.25">
      <c r="A315" s="55"/>
      <c r="B315" s="87"/>
      <c r="C315" s="88"/>
      <c r="D315" s="75"/>
      <c r="E315" s="16"/>
      <c r="F315" s="26"/>
      <c r="G315" s="26"/>
    </row>
    <row r="316" spans="1:7" x14ac:dyDescent="0.25">
      <c r="A316" s="55" t="s">
        <v>62</v>
      </c>
      <c r="B316" s="87"/>
      <c r="C316" s="57" t="s">
        <v>63</v>
      </c>
      <c r="D316" s="75"/>
      <c r="E316" s="16"/>
      <c r="F316" s="26"/>
      <c r="G316" s="26"/>
    </row>
    <row r="317" spans="1:7" x14ac:dyDescent="0.25">
      <c r="A317" s="55"/>
      <c r="B317" s="87"/>
      <c r="C317" s="90" t="s">
        <v>172</v>
      </c>
      <c r="D317" s="75"/>
      <c r="E317" s="16"/>
      <c r="F317" s="26"/>
      <c r="G317" s="26"/>
    </row>
    <row r="318" spans="1:7" x14ac:dyDescent="0.25">
      <c r="A318" s="55"/>
      <c r="B318" s="87"/>
      <c r="C318" s="88"/>
      <c r="D318" s="75"/>
      <c r="E318" s="16"/>
      <c r="F318" s="26"/>
      <c r="G318" s="26"/>
    </row>
    <row r="319" spans="1:7" ht="24" x14ac:dyDescent="0.25">
      <c r="A319" s="55"/>
      <c r="B319" s="73" t="s">
        <v>18</v>
      </c>
      <c r="C319" s="88" t="s">
        <v>138</v>
      </c>
      <c r="D319" s="75" t="s">
        <v>65</v>
      </c>
      <c r="E319" s="16">
        <v>50</v>
      </c>
      <c r="F319" s="26">
        <f>$F$141</f>
        <v>0</v>
      </c>
      <c r="G319" s="26">
        <f>ROUND($E319*F319,2)</f>
        <v>0</v>
      </c>
    </row>
    <row r="320" spans="1:7" x14ac:dyDescent="0.25">
      <c r="A320" s="55"/>
      <c r="B320" s="73"/>
      <c r="C320" s="88"/>
      <c r="D320" s="75"/>
      <c r="E320" s="16"/>
      <c r="F320" s="26"/>
      <c r="G320" s="26"/>
    </row>
    <row r="321" spans="1:7" x14ac:dyDescent="0.25">
      <c r="A321" s="55" t="s">
        <v>71</v>
      </c>
      <c r="B321" s="87"/>
      <c r="C321" s="90" t="s">
        <v>177</v>
      </c>
      <c r="D321" s="75"/>
      <c r="E321" s="16"/>
      <c r="F321" s="26"/>
      <c r="G321" s="26"/>
    </row>
    <row r="322" spans="1:7" ht="15.75" customHeight="1" x14ac:dyDescent="0.25">
      <c r="A322" s="55"/>
      <c r="B322" s="87"/>
      <c r="C322" s="90" t="s">
        <v>178</v>
      </c>
      <c r="D322" s="75"/>
      <c r="E322" s="16"/>
      <c r="F322" s="26"/>
      <c r="G322" s="26"/>
    </row>
    <row r="323" spans="1:7" x14ac:dyDescent="0.25">
      <c r="A323" s="55"/>
      <c r="B323" s="87"/>
      <c r="C323" s="90" t="s">
        <v>179</v>
      </c>
      <c r="D323" s="75"/>
      <c r="E323" s="16"/>
      <c r="F323" s="26"/>
      <c r="G323" s="26"/>
    </row>
    <row r="324" spans="1:7" x14ac:dyDescent="0.25">
      <c r="A324" s="55"/>
      <c r="B324" s="87"/>
      <c r="C324" s="88"/>
      <c r="D324" s="75"/>
      <c r="E324" s="16"/>
      <c r="F324" s="26"/>
      <c r="G324" s="26"/>
    </row>
    <row r="325" spans="1:7" ht="24" x14ac:dyDescent="0.25">
      <c r="A325" s="55"/>
      <c r="B325" s="73" t="s">
        <v>18</v>
      </c>
      <c r="C325" s="88" t="s">
        <v>132</v>
      </c>
      <c r="D325" s="75" t="s">
        <v>65</v>
      </c>
      <c r="E325" s="16">
        <f>2*10</f>
        <v>20</v>
      </c>
      <c r="F325" s="26">
        <f>$F$181</f>
        <v>0</v>
      </c>
      <c r="G325" s="26">
        <f>ROUND($E325*F325,2)</f>
        <v>0</v>
      </c>
    </row>
    <row r="326" spans="1:7" x14ac:dyDescent="0.25">
      <c r="A326" s="55"/>
      <c r="B326" s="73"/>
      <c r="C326" s="88"/>
      <c r="D326" s="75"/>
      <c r="E326" s="16"/>
      <c r="F326" s="26"/>
      <c r="G326" s="26"/>
    </row>
    <row r="327" spans="1:7" ht="24" x14ac:dyDescent="0.25">
      <c r="A327" s="55"/>
      <c r="B327" s="73" t="s">
        <v>151</v>
      </c>
      <c r="C327" s="88" t="s">
        <v>136</v>
      </c>
      <c r="D327" s="75" t="s">
        <v>65</v>
      </c>
      <c r="E327" s="16">
        <f>2*10</f>
        <v>20</v>
      </c>
      <c r="F327" s="26">
        <f>$F$188</f>
        <v>0</v>
      </c>
      <c r="G327" s="26">
        <f>ROUND($E327*F327,2)</f>
        <v>0</v>
      </c>
    </row>
    <row r="328" spans="1:7" x14ac:dyDescent="0.25">
      <c r="A328" s="55"/>
      <c r="B328" s="73"/>
      <c r="C328" s="161"/>
      <c r="D328" s="162"/>
      <c r="E328" s="43"/>
      <c r="F328" s="26"/>
      <c r="G328" s="26"/>
    </row>
    <row r="329" spans="1:7" x14ac:dyDescent="0.25">
      <c r="A329" s="55"/>
      <c r="B329" s="73"/>
      <c r="C329" s="88"/>
      <c r="D329" s="75"/>
      <c r="E329" s="16"/>
      <c r="F329" s="26"/>
      <c r="G329" s="26"/>
    </row>
    <row r="330" spans="1:7" x14ac:dyDescent="0.25">
      <c r="A330" s="55"/>
      <c r="B330" s="73"/>
      <c r="C330" s="163"/>
      <c r="D330" s="162"/>
      <c r="E330" s="43"/>
      <c r="F330" s="26"/>
      <c r="G330" s="30"/>
    </row>
    <row r="331" spans="1:7" x14ac:dyDescent="0.25">
      <c r="A331" s="55"/>
      <c r="B331" s="73"/>
      <c r="C331" s="163"/>
      <c r="D331" s="162"/>
      <c r="E331" s="43"/>
      <c r="F331" s="26"/>
      <c r="G331" s="30"/>
    </row>
    <row r="332" spans="1:7" x14ac:dyDescent="0.25">
      <c r="A332" s="55"/>
      <c r="B332" s="73"/>
      <c r="C332" s="163"/>
      <c r="D332" s="162"/>
      <c r="E332" s="43"/>
      <c r="F332" s="26"/>
      <c r="G332" s="30"/>
    </row>
    <row r="333" spans="1:7" x14ac:dyDescent="0.25">
      <c r="A333" s="94"/>
      <c r="B333" s="60"/>
      <c r="C333" s="90"/>
      <c r="D333" s="95"/>
      <c r="E333" s="18"/>
      <c r="F333" s="26"/>
      <c r="G333" s="26"/>
    </row>
    <row r="334" spans="1:7" x14ac:dyDescent="0.2">
      <c r="A334" s="41" t="s">
        <v>126</v>
      </c>
      <c r="B334" s="5"/>
      <c r="C334" s="5"/>
      <c r="D334" s="5"/>
      <c r="E334" s="5"/>
      <c r="F334" s="14" t="s">
        <v>115</v>
      </c>
      <c r="G334" s="35">
        <f>SUM(G275:G333)</f>
        <v>124100</v>
      </c>
    </row>
    <row r="335" spans="1:7" x14ac:dyDescent="0.25">
      <c r="A335" s="150"/>
      <c r="B335" s="151"/>
      <c r="C335" s="152"/>
      <c r="D335" s="153"/>
      <c r="E335" s="39"/>
      <c r="F335" s="99"/>
      <c r="G335" s="154"/>
    </row>
    <row r="336" spans="1:7" ht="15.75" x14ac:dyDescent="0.25">
      <c r="A336" s="168" t="str">
        <f>A1</f>
        <v>PACKAGE 4</v>
      </c>
      <c r="B336" s="169"/>
      <c r="C336" s="169"/>
      <c r="D336" s="169"/>
      <c r="E336" s="169"/>
      <c r="F336" s="94"/>
      <c r="G336" s="60" t="s">
        <v>127</v>
      </c>
    </row>
    <row r="337" spans="1:7" x14ac:dyDescent="0.25">
      <c r="A337" s="94" t="str">
        <f>A$2</f>
        <v>CONTRACT N3TC/RM-2025-604: Van Reenen to Meul River_N3-7X km 0 to N3-7X km 63</v>
      </c>
      <c r="B337" s="121"/>
      <c r="C337" s="59"/>
      <c r="D337" s="109"/>
      <c r="E337" s="25"/>
      <c r="F337" s="94"/>
      <c r="G337" s="60" t="s">
        <v>141</v>
      </c>
    </row>
    <row r="338" spans="1:7" x14ac:dyDescent="0.25">
      <c r="A338" s="94" t="str">
        <f>A$3</f>
        <v>MOWING, CUTTING AND REMOVAL OF VEGETATION ON THE N3 – PACKAGE 4</v>
      </c>
      <c r="B338" s="121"/>
      <c r="C338" s="59"/>
      <c r="D338" s="59"/>
      <c r="E338" s="155"/>
      <c r="F338" s="94"/>
      <c r="G338" s="108"/>
    </row>
    <row r="339" spans="1:7" x14ac:dyDescent="0.25">
      <c r="A339" s="156" t="s">
        <v>153</v>
      </c>
      <c r="B339" s="127"/>
      <c r="C339" s="102"/>
      <c r="D339" s="103"/>
      <c r="E339" s="1"/>
      <c r="F339" s="94"/>
      <c r="G339" s="108"/>
    </row>
    <row r="340" spans="1:7" x14ac:dyDescent="0.25">
      <c r="A340" s="110"/>
      <c r="B340" s="53"/>
      <c r="C340" s="100"/>
      <c r="D340" s="111"/>
      <c r="E340" s="20"/>
      <c r="F340" s="7"/>
      <c r="G340" s="7"/>
    </row>
    <row r="341" spans="1:7" x14ac:dyDescent="0.25">
      <c r="A341" s="105" t="s">
        <v>2</v>
      </c>
      <c r="B341" s="60"/>
      <c r="C341" s="112" t="s">
        <v>3</v>
      </c>
      <c r="D341" s="95" t="s">
        <v>4</v>
      </c>
      <c r="E341" s="18" t="s">
        <v>5</v>
      </c>
      <c r="F341" s="8" t="s">
        <v>6</v>
      </c>
      <c r="G341" s="31" t="s">
        <v>7</v>
      </c>
    </row>
    <row r="342" spans="1:7" x14ac:dyDescent="0.25">
      <c r="A342" s="113"/>
      <c r="B342" s="97"/>
      <c r="C342" s="114"/>
      <c r="D342" s="115"/>
      <c r="E342" s="19"/>
      <c r="F342" s="9"/>
      <c r="G342" s="9"/>
    </row>
    <row r="343" spans="1:7" x14ac:dyDescent="0.25">
      <c r="A343" s="99"/>
      <c r="B343" s="53"/>
      <c r="C343" s="52"/>
      <c r="D343" s="111"/>
      <c r="E343" s="18"/>
      <c r="F343" s="26"/>
      <c r="G343" s="26"/>
    </row>
    <row r="344" spans="1:7" ht="24" x14ac:dyDescent="0.25">
      <c r="A344" s="55" t="s">
        <v>9</v>
      </c>
      <c r="B344" s="73"/>
      <c r="C344" s="86" t="s">
        <v>10</v>
      </c>
      <c r="D344" s="75"/>
      <c r="E344" s="16"/>
      <c r="F344" s="26"/>
      <c r="G344" s="26"/>
    </row>
    <row r="345" spans="1:7" ht="9.9499999999999993" customHeight="1" x14ac:dyDescent="0.25">
      <c r="A345" s="55"/>
      <c r="B345" s="87"/>
      <c r="C345" s="88"/>
      <c r="D345" s="75"/>
      <c r="E345" s="16"/>
      <c r="F345" s="26"/>
      <c r="G345" s="26"/>
    </row>
    <row r="346" spans="1:7" x14ac:dyDescent="0.25">
      <c r="A346" s="157" t="s">
        <v>150</v>
      </c>
      <c r="B346" s="119"/>
      <c r="C346" s="90" t="s">
        <v>164</v>
      </c>
      <c r="D346" s="75"/>
      <c r="E346" s="16"/>
      <c r="F346" s="26"/>
      <c r="G346" s="26"/>
    </row>
    <row r="347" spans="1:7" x14ac:dyDescent="0.25">
      <c r="A347" s="157"/>
      <c r="B347" s="119"/>
      <c r="C347" s="90" t="s">
        <v>165</v>
      </c>
      <c r="D347" s="75"/>
      <c r="E347" s="16"/>
      <c r="F347" s="26"/>
      <c r="G347" s="26"/>
    </row>
    <row r="348" spans="1:7" ht="9.9499999999999993" customHeight="1" x14ac:dyDescent="0.25">
      <c r="A348" s="55"/>
      <c r="B348" s="87"/>
      <c r="C348" s="88"/>
      <c r="D348" s="75"/>
      <c r="E348" s="16"/>
      <c r="F348" s="26"/>
      <c r="G348" s="26"/>
    </row>
    <row r="349" spans="1:7" x14ac:dyDescent="0.25">
      <c r="A349" s="55"/>
      <c r="B349" s="73" t="s">
        <v>15</v>
      </c>
      <c r="C349" s="88" t="s">
        <v>121</v>
      </c>
      <c r="D349" s="75"/>
      <c r="E349" s="16"/>
      <c r="F349" s="26"/>
      <c r="G349" s="26"/>
    </row>
    <row r="350" spans="1:7" x14ac:dyDescent="0.25">
      <c r="A350" s="55"/>
      <c r="B350" s="73"/>
      <c r="C350" s="90" t="s">
        <v>144</v>
      </c>
      <c r="D350" s="75" t="s">
        <v>17</v>
      </c>
      <c r="E350" s="16">
        <v>1</v>
      </c>
      <c r="F350" s="158">
        <v>9800</v>
      </c>
      <c r="G350" s="26">
        <f>ROUND($E350*F350,2)</f>
        <v>9800</v>
      </c>
    </row>
    <row r="351" spans="1:7" x14ac:dyDescent="0.25">
      <c r="A351" s="55"/>
      <c r="B351" s="73"/>
      <c r="C351" s="90" t="s">
        <v>145</v>
      </c>
      <c r="D351" s="75" t="s">
        <v>17</v>
      </c>
      <c r="E351" s="16">
        <v>1</v>
      </c>
      <c r="F351" s="158">
        <v>9800</v>
      </c>
      <c r="G351" s="26">
        <f>ROUND($E351*F351,2)</f>
        <v>9800</v>
      </c>
    </row>
    <row r="352" spans="1:7" ht="9.9499999999999993" customHeight="1" x14ac:dyDescent="0.25">
      <c r="A352" s="55"/>
      <c r="B352" s="73"/>
      <c r="C352" s="88"/>
      <c r="D352" s="75"/>
      <c r="E352" s="16"/>
      <c r="F352" s="158"/>
      <c r="G352" s="26"/>
    </row>
    <row r="353" spans="1:7" x14ac:dyDescent="0.25">
      <c r="A353" s="55"/>
      <c r="B353" s="73" t="s">
        <v>18</v>
      </c>
      <c r="C353" s="88" t="s">
        <v>122</v>
      </c>
      <c r="D353" s="75"/>
      <c r="E353" s="16"/>
      <c r="F353" s="158"/>
      <c r="G353" s="26"/>
    </row>
    <row r="354" spans="1:7" x14ac:dyDescent="0.25">
      <c r="A354" s="55"/>
      <c r="B354" s="73"/>
      <c r="C354" s="90" t="s">
        <v>146</v>
      </c>
      <c r="D354" s="75" t="s">
        <v>17</v>
      </c>
      <c r="E354" s="16">
        <v>1</v>
      </c>
      <c r="F354" s="158">
        <v>6200</v>
      </c>
      <c r="G354" s="26">
        <f>ROUND($E354*F354,2)</f>
        <v>6200</v>
      </c>
    </row>
    <row r="355" spans="1:7" x14ac:dyDescent="0.25">
      <c r="A355" s="55"/>
      <c r="B355" s="73"/>
      <c r="C355" s="90" t="s">
        <v>147</v>
      </c>
      <c r="D355" s="75" t="s">
        <v>17</v>
      </c>
      <c r="E355" s="16">
        <v>1</v>
      </c>
      <c r="F355" s="158">
        <v>6200</v>
      </c>
      <c r="G355" s="26">
        <f>ROUND($E355*F355,2)</f>
        <v>6200</v>
      </c>
    </row>
    <row r="356" spans="1:7" x14ac:dyDescent="0.25">
      <c r="A356" s="55"/>
      <c r="B356" s="73"/>
      <c r="C356" s="90" t="s">
        <v>148</v>
      </c>
      <c r="D356" s="75" t="s">
        <v>17</v>
      </c>
      <c r="E356" s="16">
        <v>1</v>
      </c>
      <c r="F356" s="158">
        <v>6200</v>
      </c>
      <c r="G356" s="26">
        <f>ROUND($E356*F356,2)</f>
        <v>6200</v>
      </c>
    </row>
    <row r="357" spans="1:7" x14ac:dyDescent="0.25">
      <c r="A357" s="55"/>
      <c r="B357" s="73"/>
      <c r="C357" s="90" t="s">
        <v>149</v>
      </c>
      <c r="D357" s="75" t="s">
        <v>17</v>
      </c>
      <c r="E357" s="16">
        <v>1</v>
      </c>
      <c r="F357" s="158">
        <v>6200</v>
      </c>
      <c r="G357" s="26">
        <f>ROUND($E357*F357,2)</f>
        <v>6200</v>
      </c>
    </row>
    <row r="358" spans="1:7" x14ac:dyDescent="0.25">
      <c r="A358" s="55"/>
      <c r="B358" s="73"/>
      <c r="C358" s="90" t="s">
        <v>180</v>
      </c>
      <c r="D358" s="75" t="s">
        <v>17</v>
      </c>
      <c r="E358" s="16">
        <v>1</v>
      </c>
      <c r="F358" s="158">
        <v>6200</v>
      </c>
      <c r="G358" s="26">
        <f>ROUND($E358*F358,2)</f>
        <v>6200</v>
      </c>
    </row>
    <row r="359" spans="1:7" ht="9.9499999999999993" customHeight="1" x14ac:dyDescent="0.25">
      <c r="A359" s="55"/>
      <c r="B359" s="87"/>
      <c r="C359" s="88"/>
      <c r="D359" s="75"/>
      <c r="E359" s="16"/>
      <c r="F359" s="158"/>
      <c r="G359" s="26"/>
    </row>
    <row r="360" spans="1:7" x14ac:dyDescent="0.25">
      <c r="A360" s="55" t="s">
        <v>37</v>
      </c>
      <c r="B360" s="73"/>
      <c r="C360" s="86" t="s">
        <v>38</v>
      </c>
      <c r="D360" s="75"/>
      <c r="E360" s="16"/>
      <c r="F360" s="158"/>
      <c r="G360" s="26"/>
    </row>
    <row r="361" spans="1:7" ht="9.9499999999999993" customHeight="1" x14ac:dyDescent="0.25">
      <c r="A361" s="55"/>
      <c r="B361" s="87"/>
      <c r="C361" s="88"/>
      <c r="D361" s="75"/>
      <c r="E361" s="16"/>
      <c r="F361" s="158"/>
      <c r="G361" s="26"/>
    </row>
    <row r="362" spans="1:7" ht="9.9499999999999993" customHeight="1" x14ac:dyDescent="0.25">
      <c r="A362" s="93"/>
      <c r="B362" s="73"/>
      <c r="C362" s="88" t="s">
        <v>117</v>
      </c>
      <c r="D362" s="75"/>
      <c r="E362" s="16"/>
      <c r="F362" s="159"/>
      <c r="G362" s="26"/>
    </row>
    <row r="363" spans="1:7" ht="9.9499999999999993" customHeight="1" x14ac:dyDescent="0.25">
      <c r="A363" s="55"/>
      <c r="B363" s="73"/>
      <c r="C363" s="88"/>
      <c r="D363" s="75"/>
      <c r="E363" s="16"/>
      <c r="F363" s="158"/>
      <c r="G363" s="26"/>
    </row>
    <row r="364" spans="1:7" ht="24" x14ac:dyDescent="0.25">
      <c r="A364" s="55" t="s">
        <v>56</v>
      </c>
      <c r="B364" s="73"/>
      <c r="C364" s="88" t="s">
        <v>118</v>
      </c>
      <c r="D364" s="75"/>
      <c r="E364" s="16"/>
      <c r="F364" s="158"/>
      <c r="G364" s="26"/>
    </row>
    <row r="365" spans="1:7" ht="9.9499999999999993" customHeight="1" x14ac:dyDescent="0.25">
      <c r="A365" s="55"/>
      <c r="B365" s="73"/>
      <c r="C365" s="88"/>
      <c r="D365" s="75"/>
      <c r="E365" s="16"/>
      <c r="F365" s="158"/>
      <c r="G365" s="26"/>
    </row>
    <row r="366" spans="1:7" ht="12" customHeight="1" x14ac:dyDescent="0.25">
      <c r="A366" s="55"/>
      <c r="B366" s="73"/>
      <c r="C366" s="88" t="s">
        <v>119</v>
      </c>
      <c r="D366" s="75"/>
      <c r="E366" s="16"/>
      <c r="F366" s="158"/>
      <c r="G366" s="26"/>
    </row>
    <row r="367" spans="1:7" x14ac:dyDescent="0.25">
      <c r="A367" s="55"/>
      <c r="B367" s="73"/>
      <c r="C367" s="88" t="s">
        <v>120</v>
      </c>
      <c r="D367" s="75"/>
      <c r="E367" s="16"/>
      <c r="F367" s="158"/>
      <c r="G367" s="26"/>
    </row>
    <row r="368" spans="1:7" ht="9.9499999999999993" customHeight="1" x14ac:dyDescent="0.25">
      <c r="A368" s="55"/>
      <c r="B368" s="73"/>
      <c r="C368" s="88"/>
      <c r="D368" s="75"/>
      <c r="E368" s="16"/>
      <c r="F368" s="158"/>
      <c r="G368" s="26"/>
    </row>
    <row r="369" spans="1:7" x14ac:dyDescent="0.25">
      <c r="A369" s="55"/>
      <c r="B369" s="73" t="s">
        <v>15</v>
      </c>
      <c r="C369" s="88" t="s">
        <v>121</v>
      </c>
      <c r="D369" s="75"/>
      <c r="E369" s="16"/>
      <c r="F369" s="158"/>
      <c r="G369" s="26"/>
    </row>
    <row r="370" spans="1:7" x14ac:dyDescent="0.25">
      <c r="A370" s="55"/>
      <c r="B370" s="73"/>
      <c r="C370" s="90" t="s">
        <v>144</v>
      </c>
      <c r="D370" s="75" t="s">
        <v>17</v>
      </c>
      <c r="E370" s="16">
        <v>1</v>
      </c>
      <c r="F370" s="158">
        <v>12250</v>
      </c>
      <c r="G370" s="26">
        <f>ROUND($E370*F370,2)</f>
        <v>12250</v>
      </c>
    </row>
    <row r="371" spans="1:7" x14ac:dyDescent="0.25">
      <c r="A371" s="55"/>
      <c r="B371" s="73"/>
      <c r="C371" s="90" t="s">
        <v>145</v>
      </c>
      <c r="D371" s="75" t="s">
        <v>17</v>
      </c>
      <c r="E371" s="16">
        <v>1</v>
      </c>
      <c r="F371" s="158">
        <v>12250</v>
      </c>
      <c r="G371" s="26">
        <f>ROUND($E371*F371,2)</f>
        <v>12250</v>
      </c>
    </row>
    <row r="372" spans="1:7" ht="9.9499999999999993" customHeight="1" x14ac:dyDescent="0.25">
      <c r="A372" s="55"/>
      <c r="B372" s="73"/>
      <c r="C372" s="88"/>
      <c r="D372" s="75"/>
      <c r="E372" s="16"/>
      <c r="F372" s="158"/>
      <c r="G372" s="26"/>
    </row>
    <row r="373" spans="1:7" x14ac:dyDescent="0.25">
      <c r="A373" s="55"/>
      <c r="B373" s="73" t="s">
        <v>18</v>
      </c>
      <c r="C373" s="88" t="s">
        <v>122</v>
      </c>
      <c r="D373" s="75"/>
      <c r="E373" s="16"/>
      <c r="F373" s="158"/>
      <c r="G373" s="26"/>
    </row>
    <row r="374" spans="1:7" x14ac:dyDescent="0.25">
      <c r="A374" s="55"/>
      <c r="B374" s="73"/>
      <c r="C374" s="90" t="s">
        <v>146</v>
      </c>
      <c r="D374" s="75" t="s">
        <v>17</v>
      </c>
      <c r="E374" s="16">
        <v>1</v>
      </c>
      <c r="F374" s="158">
        <v>9800</v>
      </c>
      <c r="G374" s="26">
        <f>ROUND($E374*F374,2)</f>
        <v>9800</v>
      </c>
    </row>
    <row r="375" spans="1:7" x14ac:dyDescent="0.25">
      <c r="A375" s="55"/>
      <c r="B375" s="73"/>
      <c r="C375" s="90" t="s">
        <v>147</v>
      </c>
      <c r="D375" s="75" t="s">
        <v>17</v>
      </c>
      <c r="E375" s="16">
        <v>1</v>
      </c>
      <c r="F375" s="158">
        <v>9800</v>
      </c>
      <c r="G375" s="26">
        <f>ROUND($E375*F375,2)</f>
        <v>9800</v>
      </c>
    </row>
    <row r="376" spans="1:7" x14ac:dyDescent="0.25">
      <c r="A376" s="55"/>
      <c r="B376" s="73"/>
      <c r="C376" s="90" t="s">
        <v>148</v>
      </c>
      <c r="D376" s="75" t="s">
        <v>17</v>
      </c>
      <c r="E376" s="16">
        <v>1</v>
      </c>
      <c r="F376" s="158">
        <v>9800</v>
      </c>
      <c r="G376" s="26">
        <f>ROUND($E376*F376,2)</f>
        <v>9800</v>
      </c>
    </row>
    <row r="377" spans="1:7" x14ac:dyDescent="0.25">
      <c r="A377" s="55"/>
      <c r="B377" s="73"/>
      <c r="C377" s="90" t="s">
        <v>149</v>
      </c>
      <c r="D377" s="75" t="s">
        <v>17</v>
      </c>
      <c r="E377" s="16">
        <v>1</v>
      </c>
      <c r="F377" s="158">
        <v>9800</v>
      </c>
      <c r="G377" s="26">
        <f>ROUND($E377*F377,2)</f>
        <v>9800</v>
      </c>
    </row>
    <row r="378" spans="1:7" x14ac:dyDescent="0.25">
      <c r="A378" s="55"/>
      <c r="B378" s="73"/>
      <c r="C378" s="90" t="s">
        <v>180</v>
      </c>
      <c r="D378" s="75" t="s">
        <v>17</v>
      </c>
      <c r="E378" s="16">
        <v>1</v>
      </c>
      <c r="F378" s="158">
        <v>9800</v>
      </c>
      <c r="G378" s="26">
        <f>ROUND($E378*F378,2)</f>
        <v>9800</v>
      </c>
    </row>
    <row r="379" spans="1:7" x14ac:dyDescent="0.25">
      <c r="A379" s="55"/>
      <c r="B379" s="73"/>
      <c r="C379" s="88"/>
      <c r="D379" s="75"/>
      <c r="E379" s="16"/>
      <c r="F379" s="26"/>
      <c r="G379" s="26"/>
    </row>
    <row r="380" spans="1:7" ht="36" x14ac:dyDescent="0.25">
      <c r="A380" s="55"/>
      <c r="B380" s="73"/>
      <c r="C380" s="160" t="s">
        <v>154</v>
      </c>
      <c r="D380" s="75"/>
      <c r="E380" s="16"/>
      <c r="F380" s="26"/>
      <c r="G380" s="26"/>
    </row>
    <row r="381" spans="1:7" x14ac:dyDescent="0.25">
      <c r="A381" s="55"/>
      <c r="B381" s="73"/>
      <c r="C381" s="160"/>
      <c r="D381" s="75"/>
      <c r="E381" s="16"/>
      <c r="F381" s="26"/>
      <c r="G381" s="26"/>
    </row>
    <row r="382" spans="1:7" ht="36" x14ac:dyDescent="0.25">
      <c r="A382" s="55"/>
      <c r="B382" s="73"/>
      <c r="C382" s="160" t="s">
        <v>174</v>
      </c>
      <c r="D382" s="75"/>
      <c r="E382" s="16"/>
      <c r="F382" s="26"/>
      <c r="G382" s="26"/>
    </row>
    <row r="383" spans="1:7" x14ac:dyDescent="0.25">
      <c r="A383" s="55"/>
      <c r="B383" s="73"/>
      <c r="C383" s="88"/>
      <c r="D383" s="75"/>
      <c r="E383" s="16"/>
      <c r="F383" s="26"/>
      <c r="G383" s="26"/>
    </row>
    <row r="384" spans="1:7" ht="24" x14ac:dyDescent="0.25">
      <c r="A384" s="55" t="s">
        <v>60</v>
      </c>
      <c r="B384" s="73"/>
      <c r="C384" s="86" t="s">
        <v>61</v>
      </c>
      <c r="D384" s="75"/>
      <c r="E384" s="16"/>
      <c r="F384" s="26"/>
      <c r="G384" s="26"/>
    </row>
    <row r="385" spans="1:7" ht="9.9499999999999993" customHeight="1" x14ac:dyDescent="0.25">
      <c r="A385" s="55"/>
      <c r="B385" s="87"/>
      <c r="C385" s="88"/>
      <c r="D385" s="75"/>
      <c r="E385" s="16"/>
      <c r="F385" s="26"/>
      <c r="G385" s="26"/>
    </row>
    <row r="386" spans="1:7" x14ac:dyDescent="0.25">
      <c r="A386" s="55" t="s">
        <v>62</v>
      </c>
      <c r="B386" s="87"/>
      <c r="C386" s="57" t="s">
        <v>63</v>
      </c>
      <c r="D386" s="75"/>
      <c r="E386" s="16"/>
      <c r="F386" s="26"/>
      <c r="G386" s="26"/>
    </row>
    <row r="387" spans="1:7" x14ac:dyDescent="0.25">
      <c r="A387" s="55"/>
      <c r="B387" s="87"/>
      <c r="C387" s="90" t="s">
        <v>172</v>
      </c>
      <c r="D387" s="75"/>
      <c r="E387" s="16"/>
      <c r="F387" s="26"/>
      <c r="G387" s="26"/>
    </row>
    <row r="388" spans="1:7" x14ac:dyDescent="0.25">
      <c r="A388" s="55"/>
      <c r="B388" s="87"/>
      <c r="C388" s="88"/>
      <c r="D388" s="75"/>
      <c r="E388" s="16"/>
      <c r="F388" s="26"/>
      <c r="G388" s="26"/>
    </row>
    <row r="389" spans="1:7" ht="25.5" customHeight="1" x14ac:dyDescent="0.25">
      <c r="A389" s="55"/>
      <c r="B389" s="73" t="s">
        <v>15</v>
      </c>
      <c r="C389" s="88" t="s">
        <v>64</v>
      </c>
      <c r="D389" s="75" t="s">
        <v>65</v>
      </c>
      <c r="E389" s="21">
        <f>2.3*5</f>
        <v>11.5</v>
      </c>
      <c r="F389" s="26">
        <f>$F$139</f>
        <v>0</v>
      </c>
      <c r="G389" s="26">
        <f>ROUND($E389*F389,2)</f>
        <v>0</v>
      </c>
    </row>
    <row r="390" spans="1:7" ht="9.9499999999999993" customHeight="1" x14ac:dyDescent="0.25">
      <c r="A390" s="55"/>
      <c r="B390" s="73"/>
      <c r="C390" s="88"/>
      <c r="D390" s="75"/>
      <c r="E390" s="21"/>
      <c r="F390" s="26"/>
      <c r="G390" s="26"/>
    </row>
    <row r="391" spans="1:7" ht="24" x14ac:dyDescent="0.25">
      <c r="A391" s="55"/>
      <c r="B391" s="73" t="s">
        <v>18</v>
      </c>
      <c r="C391" s="88" t="s">
        <v>139</v>
      </c>
      <c r="D391" s="75" t="s">
        <v>65</v>
      </c>
      <c r="E391" s="21">
        <f>7.7*5</f>
        <v>38.5</v>
      </c>
      <c r="F391" s="26">
        <f>$F$141</f>
        <v>0</v>
      </c>
      <c r="G391" s="26">
        <f>ROUND($E391*F391,2)</f>
        <v>0</v>
      </c>
    </row>
    <row r="392" spans="1:7" ht="9.9499999999999993" customHeight="1" x14ac:dyDescent="0.25">
      <c r="A392" s="55"/>
      <c r="B392" s="73"/>
      <c r="C392" s="88"/>
      <c r="D392" s="75"/>
      <c r="E392" s="16"/>
      <c r="F392" s="26"/>
      <c r="G392" s="26"/>
    </row>
    <row r="393" spans="1:7" x14ac:dyDescent="0.25">
      <c r="A393" s="55"/>
      <c r="B393" s="73"/>
      <c r="C393" s="161"/>
      <c r="D393" s="162"/>
      <c r="E393" s="43"/>
      <c r="F393" s="26"/>
      <c r="G393" s="26"/>
    </row>
    <row r="394" spans="1:7" ht="9.9499999999999993" customHeight="1" x14ac:dyDescent="0.25">
      <c r="A394" s="55"/>
      <c r="B394" s="73"/>
      <c r="C394" s="88"/>
      <c r="D394" s="75"/>
      <c r="E394" s="16"/>
      <c r="F394" s="26"/>
      <c r="G394" s="26"/>
    </row>
    <row r="395" spans="1:7" x14ac:dyDescent="0.25">
      <c r="A395" s="55" t="s">
        <v>71</v>
      </c>
      <c r="B395" s="87"/>
      <c r="C395" s="90" t="s">
        <v>177</v>
      </c>
      <c r="D395" s="75"/>
      <c r="E395" s="16"/>
      <c r="F395" s="26"/>
      <c r="G395" s="26"/>
    </row>
    <row r="396" spans="1:7" ht="15" customHeight="1" x14ac:dyDescent="0.25">
      <c r="A396" s="55"/>
      <c r="B396" s="87"/>
      <c r="C396" s="90" t="s">
        <v>178</v>
      </c>
      <c r="D396" s="75"/>
      <c r="E396" s="16"/>
      <c r="F396" s="26"/>
      <c r="G396" s="26"/>
    </row>
    <row r="397" spans="1:7" x14ac:dyDescent="0.25">
      <c r="A397" s="55"/>
      <c r="B397" s="87"/>
      <c r="C397" s="90" t="s">
        <v>179</v>
      </c>
      <c r="D397" s="75"/>
      <c r="E397" s="16"/>
      <c r="F397" s="26"/>
      <c r="G397" s="26"/>
    </row>
    <row r="398" spans="1:7" ht="11.1" customHeight="1" x14ac:dyDescent="0.25">
      <c r="A398" s="55"/>
      <c r="B398" s="87"/>
      <c r="C398" s="88"/>
      <c r="D398" s="75"/>
      <c r="E398" s="16"/>
      <c r="F398" s="26"/>
      <c r="G398" s="26"/>
    </row>
    <row r="399" spans="1:7" ht="23.25" customHeight="1" x14ac:dyDescent="0.25">
      <c r="A399" s="55"/>
      <c r="B399" s="73" t="s">
        <v>15</v>
      </c>
      <c r="C399" s="88" t="s">
        <v>140</v>
      </c>
      <c r="D399" s="75" t="s">
        <v>65</v>
      </c>
      <c r="E399" s="21">
        <f>2.3*2</f>
        <v>4.5999999999999996</v>
      </c>
      <c r="F399" s="26">
        <f>$F$179</f>
        <v>0</v>
      </c>
      <c r="G399" s="26">
        <f>ROUND($E399*F399,2)</f>
        <v>0</v>
      </c>
    </row>
    <row r="400" spans="1:7" ht="9.9499999999999993" customHeight="1" x14ac:dyDescent="0.25">
      <c r="A400" s="55"/>
      <c r="B400" s="73"/>
      <c r="C400" s="88"/>
      <c r="D400" s="75"/>
      <c r="E400" s="16"/>
      <c r="F400" s="26"/>
      <c r="G400" s="26"/>
    </row>
    <row r="401" spans="1:7" ht="24" x14ac:dyDescent="0.25">
      <c r="A401" s="55"/>
      <c r="B401" s="73" t="s">
        <v>18</v>
      </c>
      <c r="C401" s="88" t="s">
        <v>132</v>
      </c>
      <c r="D401" s="75" t="s">
        <v>65</v>
      </c>
      <c r="E401" s="21">
        <f>7.7*2</f>
        <v>15.4</v>
      </c>
      <c r="F401" s="26">
        <f>$F$181</f>
        <v>0</v>
      </c>
      <c r="G401" s="26">
        <f>ROUND($E401*F401,2)</f>
        <v>0</v>
      </c>
    </row>
    <row r="402" spans="1:7" ht="9.9499999999999993" customHeight="1" x14ac:dyDescent="0.25">
      <c r="A402" s="55"/>
      <c r="B402" s="73"/>
      <c r="C402" s="88"/>
      <c r="D402" s="75"/>
      <c r="E402" s="16"/>
      <c r="F402" s="26"/>
      <c r="G402" s="26"/>
    </row>
    <row r="403" spans="1:7" ht="24" x14ac:dyDescent="0.25">
      <c r="A403" s="55"/>
      <c r="B403" s="73" t="s">
        <v>69</v>
      </c>
      <c r="C403" s="88" t="s">
        <v>73</v>
      </c>
      <c r="D403" s="75" t="s">
        <v>65</v>
      </c>
      <c r="E403" s="21">
        <f>E399</f>
        <v>4.5999999999999996</v>
      </c>
      <c r="F403" s="26">
        <f>$F$186</f>
        <v>0</v>
      </c>
      <c r="G403" s="26">
        <f>ROUND($E403*F403,2)</f>
        <v>0</v>
      </c>
    </row>
    <row r="404" spans="1:7" ht="11.1" customHeight="1" x14ac:dyDescent="0.25">
      <c r="A404" s="55"/>
      <c r="B404" s="73"/>
      <c r="C404" s="88"/>
      <c r="D404" s="75"/>
      <c r="E404" s="16"/>
      <c r="F404" s="26"/>
      <c r="G404" s="26"/>
    </row>
    <row r="405" spans="1:7" ht="24" x14ac:dyDescent="0.25">
      <c r="A405" s="55"/>
      <c r="B405" s="73" t="s">
        <v>133</v>
      </c>
      <c r="C405" s="88" t="s">
        <v>136</v>
      </c>
      <c r="D405" s="75" t="s">
        <v>65</v>
      </c>
      <c r="E405" s="21">
        <f>E401</f>
        <v>15.4</v>
      </c>
      <c r="F405" s="26">
        <f>$F$188</f>
        <v>0</v>
      </c>
      <c r="G405" s="26">
        <f>ROUND($E405*F405,2)</f>
        <v>0</v>
      </c>
    </row>
    <row r="406" spans="1:7" ht="9.9499999999999993" customHeight="1" x14ac:dyDescent="0.25">
      <c r="A406" s="55"/>
      <c r="B406" s="73"/>
      <c r="C406" s="88"/>
      <c r="D406" s="75"/>
      <c r="E406" s="16"/>
      <c r="F406" s="26"/>
      <c r="G406" s="26"/>
    </row>
    <row r="407" spans="1:7" x14ac:dyDescent="0.25">
      <c r="A407" s="55"/>
      <c r="B407" s="73"/>
      <c r="C407" s="163"/>
      <c r="D407" s="162"/>
      <c r="E407" s="43"/>
      <c r="F407" s="26"/>
      <c r="G407" s="30"/>
    </row>
    <row r="408" spans="1:7" x14ac:dyDescent="0.25">
      <c r="A408" s="94"/>
      <c r="B408" s="60"/>
      <c r="C408" s="90"/>
      <c r="D408" s="95"/>
      <c r="E408" s="18"/>
      <c r="F408" s="26"/>
      <c r="G408" s="26"/>
    </row>
    <row r="409" spans="1:7" x14ac:dyDescent="0.2">
      <c r="A409" s="41" t="s">
        <v>126</v>
      </c>
      <c r="B409" s="5"/>
      <c r="C409" s="5"/>
      <c r="D409" s="5"/>
      <c r="E409" s="5"/>
      <c r="F409" s="14" t="s">
        <v>127</v>
      </c>
      <c r="G409" s="35">
        <f>SUM(G346:G408)</f>
        <v>124100</v>
      </c>
    </row>
    <row r="410" spans="1:7" x14ac:dyDescent="0.25">
      <c r="A410" s="150"/>
      <c r="B410" s="151"/>
      <c r="C410" s="152"/>
      <c r="D410" s="153"/>
      <c r="E410" s="39"/>
      <c r="F410" s="99"/>
      <c r="G410" s="154"/>
    </row>
    <row r="411" spans="1:7" ht="15.75" x14ac:dyDescent="0.25">
      <c r="A411" s="168" t="str">
        <f>A1</f>
        <v>PACKAGE 4</v>
      </c>
      <c r="B411" s="169"/>
      <c r="C411" s="169"/>
      <c r="D411" s="169"/>
      <c r="E411" s="169"/>
      <c r="F411" s="94"/>
      <c r="G411" s="60" t="s">
        <v>128</v>
      </c>
    </row>
    <row r="412" spans="1:7" x14ac:dyDescent="0.25">
      <c r="A412" s="94" t="str">
        <f>A$2</f>
        <v>CONTRACT N3TC/RM-2025-604: Van Reenen to Meul River_N3-7X km 0 to N3-7X km 63</v>
      </c>
      <c r="B412" s="121"/>
      <c r="C412" s="59"/>
      <c r="D412" s="109"/>
      <c r="E412" s="25"/>
      <c r="F412" s="94"/>
      <c r="G412" s="60" t="s">
        <v>142</v>
      </c>
    </row>
    <row r="413" spans="1:7" x14ac:dyDescent="0.25">
      <c r="A413" s="94" t="str">
        <f>A$3</f>
        <v>MOWING, CUTTING AND REMOVAL OF VEGETATION ON THE N3 – PACKAGE 4</v>
      </c>
      <c r="B413" s="121"/>
      <c r="C413" s="59"/>
      <c r="D413" s="59"/>
      <c r="E413" s="155"/>
      <c r="F413" s="94"/>
      <c r="G413" s="108"/>
    </row>
    <row r="414" spans="1:7" x14ac:dyDescent="0.25">
      <c r="A414" s="94"/>
      <c r="B414" s="121"/>
      <c r="C414" s="59"/>
      <c r="D414" s="59"/>
      <c r="E414" s="155"/>
      <c r="F414" s="94"/>
      <c r="G414" s="108"/>
    </row>
    <row r="415" spans="1:7" x14ac:dyDescent="0.25">
      <c r="A415" s="156" t="s">
        <v>155</v>
      </c>
      <c r="B415" s="127"/>
      <c r="C415" s="102"/>
      <c r="D415" s="103"/>
      <c r="E415" s="1"/>
      <c r="F415" s="94"/>
      <c r="G415" s="108"/>
    </row>
    <row r="416" spans="1:7" x14ac:dyDescent="0.25">
      <c r="A416" s="110"/>
      <c r="B416" s="53"/>
      <c r="C416" s="100"/>
      <c r="D416" s="111"/>
      <c r="E416" s="20"/>
      <c r="F416" s="7"/>
      <c r="G416" s="7"/>
    </row>
    <row r="417" spans="1:7" x14ac:dyDescent="0.25">
      <c r="A417" s="105" t="s">
        <v>2</v>
      </c>
      <c r="B417" s="60"/>
      <c r="C417" s="112" t="s">
        <v>3</v>
      </c>
      <c r="D417" s="95" t="s">
        <v>4</v>
      </c>
      <c r="E417" s="18" t="s">
        <v>5</v>
      </c>
      <c r="F417" s="8" t="s">
        <v>6</v>
      </c>
      <c r="G417" s="31" t="s">
        <v>7</v>
      </c>
    </row>
    <row r="418" spans="1:7" x14ac:dyDescent="0.25">
      <c r="A418" s="113"/>
      <c r="B418" s="97"/>
      <c r="C418" s="114"/>
      <c r="D418" s="115"/>
      <c r="E418" s="19"/>
      <c r="F418" s="9"/>
      <c r="G418" s="9"/>
    </row>
    <row r="419" spans="1:7" x14ac:dyDescent="0.25">
      <c r="A419" s="99"/>
      <c r="B419" s="53"/>
      <c r="C419" s="52"/>
      <c r="D419" s="111"/>
      <c r="E419" s="18"/>
      <c r="F419" s="26"/>
      <c r="G419" s="26"/>
    </row>
    <row r="420" spans="1:7" ht="24" x14ac:dyDescent="0.25">
      <c r="A420" s="55" t="s">
        <v>9</v>
      </c>
      <c r="B420" s="73"/>
      <c r="C420" s="86" t="s">
        <v>10</v>
      </c>
      <c r="D420" s="75"/>
      <c r="E420" s="16"/>
      <c r="F420" s="26"/>
      <c r="G420" s="26"/>
    </row>
    <row r="421" spans="1:7" x14ac:dyDescent="0.25">
      <c r="A421" s="55"/>
      <c r="B421" s="87"/>
      <c r="C421" s="88"/>
      <c r="D421" s="75"/>
      <c r="E421" s="16"/>
      <c r="F421" s="26"/>
      <c r="G421" s="26"/>
    </row>
    <row r="422" spans="1:7" x14ac:dyDescent="0.25">
      <c r="A422" s="157" t="s">
        <v>150</v>
      </c>
      <c r="B422" s="119"/>
      <c r="C422" s="90" t="s">
        <v>164</v>
      </c>
      <c r="D422" s="75"/>
      <c r="E422" s="16"/>
      <c r="F422" s="26"/>
      <c r="G422" s="26"/>
    </row>
    <row r="423" spans="1:7" x14ac:dyDescent="0.25">
      <c r="A423" s="157"/>
      <c r="B423" s="119"/>
      <c r="C423" s="90" t="s">
        <v>165</v>
      </c>
      <c r="D423" s="75"/>
      <c r="E423" s="16"/>
      <c r="F423" s="26"/>
      <c r="G423" s="26"/>
    </row>
    <row r="424" spans="1:7" x14ac:dyDescent="0.25">
      <c r="A424" s="55"/>
      <c r="B424" s="87"/>
      <c r="C424" s="88"/>
      <c r="D424" s="75"/>
      <c r="E424" s="16"/>
      <c r="F424" s="26"/>
      <c r="G424" s="26"/>
    </row>
    <row r="425" spans="1:7" x14ac:dyDescent="0.25">
      <c r="A425" s="55"/>
      <c r="B425" s="73" t="s">
        <v>15</v>
      </c>
      <c r="C425" s="88" t="s">
        <v>121</v>
      </c>
      <c r="D425" s="75"/>
      <c r="E425" s="16"/>
      <c r="F425" s="26"/>
      <c r="G425" s="26"/>
    </row>
    <row r="426" spans="1:7" x14ac:dyDescent="0.25">
      <c r="A426" s="55"/>
      <c r="B426" s="73"/>
      <c r="C426" s="90" t="s">
        <v>144</v>
      </c>
      <c r="D426" s="75" t="s">
        <v>17</v>
      </c>
      <c r="E426" s="16">
        <v>1</v>
      </c>
      <c r="F426" s="158">
        <v>9800</v>
      </c>
      <c r="G426" s="26">
        <f>ROUND($E426*F426,2)</f>
        <v>9800</v>
      </c>
    </row>
    <row r="427" spans="1:7" x14ac:dyDescent="0.25">
      <c r="A427" s="55"/>
      <c r="B427" s="73"/>
      <c r="C427" s="90" t="s">
        <v>145</v>
      </c>
      <c r="D427" s="75" t="s">
        <v>17</v>
      </c>
      <c r="E427" s="16">
        <v>1</v>
      </c>
      <c r="F427" s="158">
        <v>9800</v>
      </c>
      <c r="G427" s="26">
        <f>ROUND($E427*F427,2)</f>
        <v>9800</v>
      </c>
    </row>
    <row r="428" spans="1:7" x14ac:dyDescent="0.25">
      <c r="A428" s="55"/>
      <c r="B428" s="73"/>
      <c r="C428" s="88"/>
      <c r="D428" s="75"/>
      <c r="E428" s="16"/>
      <c r="F428" s="158"/>
      <c r="G428" s="26"/>
    </row>
    <row r="429" spans="1:7" x14ac:dyDescent="0.25">
      <c r="A429" s="55"/>
      <c r="B429" s="73" t="s">
        <v>18</v>
      </c>
      <c r="C429" s="88" t="s">
        <v>122</v>
      </c>
      <c r="D429" s="75"/>
      <c r="E429" s="16"/>
      <c r="F429" s="158"/>
      <c r="G429" s="26"/>
    </row>
    <row r="430" spans="1:7" x14ac:dyDescent="0.25">
      <c r="A430" s="55"/>
      <c r="B430" s="73"/>
      <c r="C430" s="90" t="s">
        <v>146</v>
      </c>
      <c r="D430" s="75" t="s">
        <v>17</v>
      </c>
      <c r="E430" s="16">
        <v>1</v>
      </c>
      <c r="F430" s="158">
        <v>6200</v>
      </c>
      <c r="G430" s="26">
        <f>ROUND($E430*F430,2)</f>
        <v>6200</v>
      </c>
    </row>
    <row r="431" spans="1:7" x14ac:dyDescent="0.25">
      <c r="A431" s="55"/>
      <c r="B431" s="73"/>
      <c r="C431" s="90" t="s">
        <v>147</v>
      </c>
      <c r="D431" s="75" t="s">
        <v>17</v>
      </c>
      <c r="E431" s="16">
        <v>1</v>
      </c>
      <c r="F431" s="158">
        <v>6200</v>
      </c>
      <c r="G431" s="26">
        <f>ROUND($E431*F431,2)</f>
        <v>6200</v>
      </c>
    </row>
    <row r="432" spans="1:7" x14ac:dyDescent="0.25">
      <c r="A432" s="55"/>
      <c r="B432" s="73"/>
      <c r="C432" s="90" t="s">
        <v>148</v>
      </c>
      <c r="D432" s="75" t="s">
        <v>17</v>
      </c>
      <c r="E432" s="16">
        <v>1</v>
      </c>
      <c r="F432" s="158">
        <v>6200</v>
      </c>
      <c r="G432" s="26">
        <f>ROUND($E432*F432,2)</f>
        <v>6200</v>
      </c>
    </row>
    <row r="433" spans="1:7" x14ac:dyDescent="0.25">
      <c r="A433" s="55"/>
      <c r="B433" s="73"/>
      <c r="C433" s="90" t="s">
        <v>149</v>
      </c>
      <c r="D433" s="75" t="s">
        <v>17</v>
      </c>
      <c r="E433" s="16">
        <v>1</v>
      </c>
      <c r="F433" s="158">
        <v>6200</v>
      </c>
      <c r="G433" s="26">
        <f>ROUND($E433*F433,2)</f>
        <v>6200</v>
      </c>
    </row>
    <row r="434" spans="1:7" x14ac:dyDescent="0.25">
      <c r="A434" s="55"/>
      <c r="B434" s="73"/>
      <c r="C434" s="90" t="s">
        <v>180</v>
      </c>
      <c r="D434" s="75" t="s">
        <v>17</v>
      </c>
      <c r="E434" s="16">
        <v>1</v>
      </c>
      <c r="F434" s="158">
        <v>6200</v>
      </c>
      <c r="G434" s="26">
        <f>ROUND($E434*F434,2)</f>
        <v>6200</v>
      </c>
    </row>
    <row r="435" spans="1:7" x14ac:dyDescent="0.25">
      <c r="A435" s="55"/>
      <c r="B435" s="87"/>
      <c r="C435" s="88"/>
      <c r="D435" s="75"/>
      <c r="E435" s="16"/>
      <c r="F435" s="158"/>
      <c r="G435" s="26"/>
    </row>
    <row r="436" spans="1:7" x14ac:dyDescent="0.25">
      <c r="A436" s="55" t="s">
        <v>37</v>
      </c>
      <c r="B436" s="73"/>
      <c r="C436" s="86" t="s">
        <v>38</v>
      </c>
      <c r="D436" s="75"/>
      <c r="E436" s="16"/>
      <c r="F436" s="158"/>
      <c r="G436" s="26"/>
    </row>
    <row r="437" spans="1:7" x14ac:dyDescent="0.25">
      <c r="A437" s="55"/>
      <c r="B437" s="87"/>
      <c r="C437" s="88"/>
      <c r="D437" s="75"/>
      <c r="E437" s="16"/>
      <c r="F437" s="158"/>
      <c r="G437" s="26"/>
    </row>
    <row r="438" spans="1:7" ht="24" x14ac:dyDescent="0.25">
      <c r="A438" s="93"/>
      <c r="B438" s="73"/>
      <c r="C438" s="88" t="s">
        <v>117</v>
      </c>
      <c r="D438" s="75"/>
      <c r="E438" s="16"/>
      <c r="F438" s="159"/>
      <c r="G438" s="26"/>
    </row>
    <row r="439" spans="1:7" x14ac:dyDescent="0.25">
      <c r="A439" s="55"/>
      <c r="B439" s="73"/>
      <c r="C439" s="88"/>
      <c r="D439" s="75"/>
      <c r="E439" s="16"/>
      <c r="F439" s="158"/>
      <c r="G439" s="26"/>
    </row>
    <row r="440" spans="1:7" ht="24" x14ac:dyDescent="0.25">
      <c r="A440" s="55" t="s">
        <v>56</v>
      </c>
      <c r="B440" s="73"/>
      <c r="C440" s="88" t="s">
        <v>118</v>
      </c>
      <c r="D440" s="75"/>
      <c r="E440" s="16"/>
      <c r="F440" s="158"/>
      <c r="G440" s="26"/>
    </row>
    <row r="441" spans="1:7" x14ac:dyDescent="0.25">
      <c r="A441" s="55"/>
      <c r="B441" s="73"/>
      <c r="C441" s="88"/>
      <c r="D441" s="75"/>
      <c r="E441" s="16"/>
      <c r="F441" s="158"/>
      <c r="G441" s="26"/>
    </row>
    <row r="442" spans="1:7" ht="24" customHeight="1" x14ac:dyDescent="0.25">
      <c r="A442" s="55"/>
      <c r="B442" s="73"/>
      <c r="C442" s="88" t="s">
        <v>119</v>
      </c>
      <c r="D442" s="75"/>
      <c r="E442" s="16"/>
      <c r="F442" s="158"/>
      <c r="G442" s="26"/>
    </row>
    <row r="443" spans="1:7" x14ac:dyDescent="0.25">
      <c r="A443" s="55"/>
      <c r="B443" s="73"/>
      <c r="C443" s="88" t="s">
        <v>120</v>
      </c>
      <c r="D443" s="75"/>
      <c r="E443" s="16"/>
      <c r="F443" s="158"/>
      <c r="G443" s="26"/>
    </row>
    <row r="444" spans="1:7" x14ac:dyDescent="0.25">
      <c r="A444" s="55"/>
      <c r="B444" s="73"/>
      <c r="C444" s="88"/>
      <c r="D444" s="75"/>
      <c r="E444" s="16"/>
      <c r="F444" s="158"/>
      <c r="G444" s="26"/>
    </row>
    <row r="445" spans="1:7" x14ac:dyDescent="0.25">
      <c r="A445" s="55"/>
      <c r="B445" s="73" t="s">
        <v>15</v>
      </c>
      <c r="C445" s="88" t="s">
        <v>121</v>
      </c>
      <c r="D445" s="75"/>
      <c r="E445" s="16"/>
      <c r="F445" s="158"/>
      <c r="G445" s="26"/>
    </row>
    <row r="446" spans="1:7" x14ac:dyDescent="0.25">
      <c r="A446" s="55"/>
      <c r="B446" s="73"/>
      <c r="C446" s="90" t="s">
        <v>144</v>
      </c>
      <c r="D446" s="75" t="s">
        <v>17</v>
      </c>
      <c r="E446" s="16">
        <v>1</v>
      </c>
      <c r="F446" s="158">
        <v>12250</v>
      </c>
      <c r="G446" s="26">
        <f>ROUND($E446*F446,2)</f>
        <v>12250</v>
      </c>
    </row>
    <row r="447" spans="1:7" x14ac:dyDescent="0.25">
      <c r="A447" s="55"/>
      <c r="B447" s="73"/>
      <c r="C447" s="90" t="s">
        <v>145</v>
      </c>
      <c r="D447" s="75" t="s">
        <v>17</v>
      </c>
      <c r="E447" s="16">
        <v>1</v>
      </c>
      <c r="F447" s="158">
        <v>12250</v>
      </c>
      <c r="G447" s="26">
        <f>ROUND($E447*F447,2)</f>
        <v>12250</v>
      </c>
    </row>
    <row r="448" spans="1:7" x14ac:dyDescent="0.25">
      <c r="A448" s="55"/>
      <c r="B448" s="73"/>
      <c r="C448" s="88"/>
      <c r="D448" s="75"/>
      <c r="E448" s="16"/>
      <c r="F448" s="158"/>
      <c r="G448" s="26"/>
    </row>
    <row r="449" spans="1:7" x14ac:dyDescent="0.25">
      <c r="A449" s="55"/>
      <c r="B449" s="73" t="s">
        <v>18</v>
      </c>
      <c r="C449" s="88" t="s">
        <v>122</v>
      </c>
      <c r="D449" s="75"/>
      <c r="E449" s="16"/>
      <c r="F449" s="158"/>
      <c r="G449" s="26"/>
    </row>
    <row r="450" spans="1:7" x14ac:dyDescent="0.25">
      <c r="A450" s="55"/>
      <c r="B450" s="73"/>
      <c r="C450" s="90" t="s">
        <v>146</v>
      </c>
      <c r="D450" s="75" t="s">
        <v>17</v>
      </c>
      <c r="E450" s="16">
        <v>1</v>
      </c>
      <c r="F450" s="158">
        <v>9800</v>
      </c>
      <c r="G450" s="26">
        <f>ROUND($E450*F450,2)</f>
        <v>9800</v>
      </c>
    </row>
    <row r="451" spans="1:7" x14ac:dyDescent="0.25">
      <c r="A451" s="55"/>
      <c r="B451" s="73"/>
      <c r="C451" s="90" t="s">
        <v>147</v>
      </c>
      <c r="D451" s="75" t="s">
        <v>17</v>
      </c>
      <c r="E451" s="16">
        <v>1</v>
      </c>
      <c r="F451" s="158">
        <v>9800</v>
      </c>
      <c r="G451" s="26">
        <f>ROUND($E451*F451,2)</f>
        <v>9800</v>
      </c>
    </row>
    <row r="452" spans="1:7" x14ac:dyDescent="0.25">
      <c r="A452" s="55"/>
      <c r="B452" s="73"/>
      <c r="C452" s="90" t="s">
        <v>148</v>
      </c>
      <c r="D452" s="75" t="s">
        <v>17</v>
      </c>
      <c r="E452" s="16">
        <v>1</v>
      </c>
      <c r="F452" s="158">
        <v>9800</v>
      </c>
      <c r="G452" s="26">
        <f>ROUND($E452*F452,2)</f>
        <v>9800</v>
      </c>
    </row>
    <row r="453" spans="1:7" x14ac:dyDescent="0.25">
      <c r="A453" s="55"/>
      <c r="B453" s="73"/>
      <c r="C453" s="90" t="s">
        <v>149</v>
      </c>
      <c r="D453" s="75" t="s">
        <v>17</v>
      </c>
      <c r="E453" s="16">
        <v>1</v>
      </c>
      <c r="F453" s="158">
        <v>9800</v>
      </c>
      <c r="G453" s="26">
        <f>ROUND($E453*F453,2)</f>
        <v>9800</v>
      </c>
    </row>
    <row r="454" spans="1:7" x14ac:dyDescent="0.25">
      <c r="A454" s="55"/>
      <c r="B454" s="73"/>
      <c r="C454" s="90" t="s">
        <v>180</v>
      </c>
      <c r="D454" s="75" t="s">
        <v>17</v>
      </c>
      <c r="E454" s="16">
        <v>1</v>
      </c>
      <c r="F454" s="158">
        <v>9800</v>
      </c>
      <c r="G454" s="26">
        <f>ROUND($E454*F454,2)</f>
        <v>9800</v>
      </c>
    </row>
    <row r="455" spans="1:7" x14ac:dyDescent="0.25">
      <c r="A455" s="55"/>
      <c r="B455" s="73"/>
      <c r="C455" s="88"/>
      <c r="D455" s="75"/>
      <c r="E455" s="16"/>
      <c r="F455" s="26"/>
      <c r="G455" s="26"/>
    </row>
    <row r="456" spans="1:7" ht="36" x14ac:dyDescent="0.25">
      <c r="A456" s="55"/>
      <c r="B456" s="73"/>
      <c r="C456" s="160" t="s">
        <v>156</v>
      </c>
      <c r="D456" s="75"/>
      <c r="E456" s="16"/>
      <c r="F456" s="26"/>
      <c r="G456" s="26"/>
    </row>
    <row r="457" spans="1:7" x14ac:dyDescent="0.25">
      <c r="A457" s="55"/>
      <c r="B457" s="73"/>
      <c r="C457" s="160"/>
      <c r="D457" s="75"/>
      <c r="E457" s="16"/>
      <c r="F457" s="26"/>
      <c r="G457" s="26"/>
    </row>
    <row r="458" spans="1:7" ht="36" x14ac:dyDescent="0.25">
      <c r="A458" s="55"/>
      <c r="B458" s="73"/>
      <c r="C458" s="160" t="s">
        <v>175</v>
      </c>
      <c r="D458" s="75"/>
      <c r="E458" s="16"/>
      <c r="F458" s="26"/>
      <c r="G458" s="26"/>
    </row>
    <row r="459" spans="1:7" x14ac:dyDescent="0.25">
      <c r="A459" s="55"/>
      <c r="B459" s="73"/>
      <c r="C459" s="88"/>
      <c r="D459" s="75"/>
      <c r="E459" s="16"/>
      <c r="F459" s="26"/>
      <c r="G459" s="26"/>
    </row>
    <row r="460" spans="1:7" ht="24" x14ac:dyDescent="0.25">
      <c r="A460" s="55" t="s">
        <v>60</v>
      </c>
      <c r="B460" s="73"/>
      <c r="C460" s="86" t="s">
        <v>61</v>
      </c>
      <c r="D460" s="75"/>
      <c r="E460" s="16"/>
      <c r="F460" s="26"/>
      <c r="G460" s="26"/>
    </row>
    <row r="461" spans="1:7" x14ac:dyDescent="0.25">
      <c r="A461" s="55"/>
      <c r="B461" s="87"/>
      <c r="C461" s="88"/>
      <c r="D461" s="75"/>
      <c r="E461" s="16"/>
      <c r="F461" s="26"/>
      <c r="G461" s="26"/>
    </row>
    <row r="462" spans="1:7" x14ac:dyDescent="0.25">
      <c r="A462" s="55" t="s">
        <v>62</v>
      </c>
      <c r="B462" s="87"/>
      <c r="C462" s="57" t="s">
        <v>63</v>
      </c>
      <c r="D462" s="75"/>
      <c r="E462" s="16"/>
      <c r="F462" s="26"/>
      <c r="G462" s="26"/>
    </row>
    <row r="463" spans="1:7" x14ac:dyDescent="0.25">
      <c r="A463" s="55"/>
      <c r="B463" s="87"/>
      <c r="C463" s="90" t="s">
        <v>172</v>
      </c>
      <c r="D463" s="75"/>
      <c r="E463" s="16"/>
      <c r="F463" s="26"/>
      <c r="G463" s="26"/>
    </row>
    <row r="464" spans="1:7" x14ac:dyDescent="0.25">
      <c r="A464" s="55"/>
      <c r="B464" s="87"/>
      <c r="C464" s="88"/>
      <c r="D464" s="75"/>
      <c r="E464" s="16"/>
      <c r="F464" s="26"/>
      <c r="G464" s="26"/>
    </row>
    <row r="465" spans="1:7" ht="24" x14ac:dyDescent="0.25">
      <c r="A465" s="55"/>
      <c r="B465" s="73" t="s">
        <v>18</v>
      </c>
      <c r="C465" s="88" t="s">
        <v>134</v>
      </c>
      <c r="D465" s="75" t="s">
        <v>65</v>
      </c>
      <c r="E465" s="16">
        <v>50</v>
      </c>
      <c r="F465" s="26">
        <f>$F$141</f>
        <v>0</v>
      </c>
      <c r="G465" s="26">
        <f>ROUND($E465*F465,2)</f>
        <v>0</v>
      </c>
    </row>
    <row r="466" spans="1:7" x14ac:dyDescent="0.25">
      <c r="A466" s="55"/>
      <c r="B466" s="73"/>
      <c r="C466" s="88"/>
      <c r="D466" s="75"/>
      <c r="E466" s="16"/>
      <c r="F466" s="26"/>
      <c r="G466" s="26"/>
    </row>
    <row r="467" spans="1:7" x14ac:dyDescent="0.25">
      <c r="A467" s="55" t="s">
        <v>71</v>
      </c>
      <c r="B467" s="87"/>
      <c r="C467" s="90" t="s">
        <v>177</v>
      </c>
      <c r="D467" s="75"/>
      <c r="E467" s="16"/>
      <c r="F467" s="26"/>
      <c r="G467" s="26"/>
    </row>
    <row r="468" spans="1:7" ht="15.75" customHeight="1" x14ac:dyDescent="0.25">
      <c r="A468" s="55"/>
      <c r="B468" s="87"/>
      <c r="C468" s="90" t="s">
        <v>178</v>
      </c>
      <c r="D468" s="75"/>
      <c r="E468" s="16"/>
      <c r="F468" s="26"/>
      <c r="G468" s="26"/>
    </row>
    <row r="469" spans="1:7" x14ac:dyDescent="0.25">
      <c r="A469" s="55"/>
      <c r="B469" s="87"/>
      <c r="C469" s="90" t="s">
        <v>179</v>
      </c>
      <c r="D469" s="75"/>
      <c r="E469" s="16"/>
      <c r="F469" s="26"/>
      <c r="G469" s="26"/>
    </row>
    <row r="470" spans="1:7" x14ac:dyDescent="0.25">
      <c r="A470" s="55"/>
      <c r="B470" s="87"/>
      <c r="C470" s="88"/>
      <c r="D470" s="75"/>
      <c r="E470" s="16"/>
      <c r="F470" s="26"/>
      <c r="G470" s="26"/>
    </row>
    <row r="471" spans="1:7" ht="24" x14ac:dyDescent="0.25">
      <c r="A471" s="55"/>
      <c r="B471" s="73" t="s">
        <v>18</v>
      </c>
      <c r="C471" s="88" t="s">
        <v>132</v>
      </c>
      <c r="D471" s="75" t="s">
        <v>65</v>
      </c>
      <c r="E471" s="16">
        <f>2*10</f>
        <v>20</v>
      </c>
      <c r="F471" s="26">
        <f>$F$181</f>
        <v>0</v>
      </c>
      <c r="G471" s="26">
        <f>ROUND($E471*F471,2)</f>
        <v>0</v>
      </c>
    </row>
    <row r="472" spans="1:7" x14ac:dyDescent="0.25">
      <c r="A472" s="55"/>
      <c r="B472" s="73"/>
      <c r="C472" s="88"/>
      <c r="D472" s="75"/>
      <c r="E472" s="16"/>
      <c r="F472" s="26"/>
      <c r="G472" s="26"/>
    </row>
    <row r="473" spans="1:7" x14ac:dyDescent="0.25">
      <c r="A473" s="55"/>
      <c r="B473" s="73" t="s">
        <v>28</v>
      </c>
      <c r="C473" s="88" t="s">
        <v>72</v>
      </c>
      <c r="D473" s="75" t="s">
        <v>67</v>
      </c>
      <c r="E473" s="16">
        <v>7</v>
      </c>
      <c r="F473" s="26">
        <f>$F$183</f>
        <v>0</v>
      </c>
      <c r="G473" s="26">
        <f>ROUND($E473*F473,2)</f>
        <v>0</v>
      </c>
    </row>
    <row r="474" spans="1:7" x14ac:dyDescent="0.25">
      <c r="A474" s="55"/>
      <c r="B474" s="73"/>
      <c r="C474" s="88" t="s">
        <v>68</v>
      </c>
      <c r="D474" s="75"/>
      <c r="E474" s="16"/>
      <c r="F474" s="26"/>
      <c r="G474" s="26"/>
    </row>
    <row r="475" spans="1:7" x14ac:dyDescent="0.25">
      <c r="A475" s="55"/>
      <c r="B475" s="73"/>
      <c r="C475" s="88"/>
      <c r="D475" s="75"/>
      <c r="E475" s="16"/>
      <c r="F475" s="26"/>
      <c r="G475" s="26"/>
    </row>
    <row r="476" spans="1:7" ht="24" x14ac:dyDescent="0.25">
      <c r="A476" s="55"/>
      <c r="B476" s="73" t="s">
        <v>151</v>
      </c>
      <c r="C476" s="88" t="s">
        <v>136</v>
      </c>
      <c r="D476" s="75" t="s">
        <v>65</v>
      </c>
      <c r="E476" s="16">
        <f>2*10</f>
        <v>20</v>
      </c>
      <c r="F476" s="26">
        <f>$F$188</f>
        <v>0</v>
      </c>
      <c r="G476" s="26">
        <f>ROUND($E476*F476,2)</f>
        <v>0</v>
      </c>
    </row>
    <row r="477" spans="1:7" x14ac:dyDescent="0.25">
      <c r="A477" s="55"/>
      <c r="B477" s="73"/>
      <c r="C477" s="88"/>
      <c r="D477" s="75"/>
      <c r="E477" s="16"/>
      <c r="F477" s="26"/>
      <c r="G477" s="26"/>
    </row>
    <row r="478" spans="1:7" ht="24" x14ac:dyDescent="0.25">
      <c r="A478" s="55"/>
      <c r="B478" s="73" t="s">
        <v>74</v>
      </c>
      <c r="C478" s="90" t="s">
        <v>183</v>
      </c>
      <c r="D478" s="75" t="s">
        <v>67</v>
      </c>
      <c r="E478" s="16">
        <v>7</v>
      </c>
      <c r="F478" s="26">
        <f>$F$190</f>
        <v>0</v>
      </c>
      <c r="G478" s="26">
        <f>ROUND($E478*F478,2)</f>
        <v>0</v>
      </c>
    </row>
    <row r="479" spans="1:7" x14ac:dyDescent="0.25">
      <c r="A479" s="55"/>
      <c r="B479" s="73"/>
      <c r="C479" s="90"/>
      <c r="D479" s="75"/>
      <c r="E479" s="16"/>
      <c r="F479" s="26"/>
      <c r="G479" s="26"/>
    </row>
    <row r="480" spans="1:7" x14ac:dyDescent="0.25">
      <c r="A480" s="94"/>
      <c r="B480" s="60"/>
      <c r="C480" s="90"/>
      <c r="D480" s="95"/>
      <c r="E480" s="18"/>
      <c r="F480" s="26"/>
      <c r="G480" s="26"/>
    </row>
    <row r="481" spans="1:7" x14ac:dyDescent="0.2">
      <c r="A481" s="41" t="s">
        <v>126</v>
      </c>
      <c r="B481" s="5"/>
      <c r="C481" s="5"/>
      <c r="D481" s="5"/>
      <c r="E481" s="5" t="s">
        <v>128</v>
      </c>
      <c r="F481" s="14" t="s">
        <v>128</v>
      </c>
      <c r="G481" s="35">
        <f>SUM(G425:G479)</f>
        <v>124100</v>
      </c>
    </row>
    <row r="482" spans="1:7" x14ac:dyDescent="0.25">
      <c r="A482" s="150"/>
      <c r="B482" s="151"/>
      <c r="C482" s="152"/>
      <c r="D482" s="153"/>
      <c r="E482" s="39"/>
      <c r="F482" s="99"/>
      <c r="G482" s="154"/>
    </row>
    <row r="483" spans="1:7" ht="15.75" x14ac:dyDescent="0.25">
      <c r="A483" s="168" t="str">
        <f>A1</f>
        <v>PACKAGE 4</v>
      </c>
      <c r="B483" s="169"/>
      <c r="C483" s="169"/>
      <c r="D483" s="169"/>
      <c r="E483" s="169"/>
      <c r="F483" s="94"/>
      <c r="G483" s="60" t="s">
        <v>129</v>
      </c>
    </row>
    <row r="484" spans="1:7" x14ac:dyDescent="0.25">
      <c r="A484" s="94" t="str">
        <f>A$2</f>
        <v>CONTRACT N3TC/RM-2025-604: Van Reenen to Meul River_N3-7X km 0 to N3-7X km 63</v>
      </c>
      <c r="B484" s="121"/>
      <c r="C484" s="59"/>
      <c r="D484" s="109"/>
      <c r="E484" s="25"/>
      <c r="F484" s="94"/>
      <c r="G484" s="60" t="s">
        <v>143</v>
      </c>
    </row>
    <row r="485" spans="1:7" x14ac:dyDescent="0.25">
      <c r="A485" s="94" t="str">
        <f>A$3</f>
        <v>MOWING, CUTTING AND REMOVAL OF VEGETATION ON THE N3 – PACKAGE 4</v>
      </c>
      <c r="B485" s="121"/>
      <c r="C485" s="59"/>
      <c r="D485" s="59"/>
      <c r="E485" s="155"/>
      <c r="F485" s="94"/>
      <c r="G485" s="108"/>
    </row>
    <row r="486" spans="1:7" x14ac:dyDescent="0.25">
      <c r="A486" s="156" t="s">
        <v>157</v>
      </c>
      <c r="B486" s="127"/>
      <c r="C486" s="102"/>
      <c r="D486" s="103"/>
      <c r="E486" s="1"/>
      <c r="F486" s="94"/>
      <c r="G486" s="108"/>
    </row>
    <row r="487" spans="1:7" x14ac:dyDescent="0.25">
      <c r="A487" s="110"/>
      <c r="B487" s="53"/>
      <c r="C487" s="100"/>
      <c r="D487" s="111"/>
      <c r="E487" s="20"/>
      <c r="F487" s="7"/>
      <c r="G487" s="7"/>
    </row>
    <row r="488" spans="1:7" x14ac:dyDescent="0.25">
      <c r="A488" s="105" t="s">
        <v>2</v>
      </c>
      <c r="B488" s="60"/>
      <c r="C488" s="112" t="s">
        <v>3</v>
      </c>
      <c r="D488" s="95" t="s">
        <v>4</v>
      </c>
      <c r="E488" s="18" t="s">
        <v>5</v>
      </c>
      <c r="F488" s="8" t="s">
        <v>6</v>
      </c>
      <c r="G488" s="31" t="s">
        <v>7</v>
      </c>
    </row>
    <row r="489" spans="1:7" x14ac:dyDescent="0.25">
      <c r="A489" s="113"/>
      <c r="B489" s="97"/>
      <c r="C489" s="114"/>
      <c r="D489" s="115"/>
      <c r="E489" s="19"/>
      <c r="F489" s="9"/>
      <c r="G489" s="9"/>
    </row>
    <row r="490" spans="1:7" x14ac:dyDescent="0.25">
      <c r="A490" s="99"/>
      <c r="B490" s="53"/>
      <c r="C490" s="52"/>
      <c r="D490" s="111"/>
      <c r="E490" s="18"/>
      <c r="F490" s="26"/>
      <c r="G490" s="26"/>
    </row>
    <row r="491" spans="1:7" ht="24" x14ac:dyDescent="0.25">
      <c r="A491" s="55" t="s">
        <v>9</v>
      </c>
      <c r="B491" s="73"/>
      <c r="C491" s="86" t="s">
        <v>10</v>
      </c>
      <c r="D491" s="75"/>
      <c r="E491" s="16"/>
      <c r="F491" s="26"/>
      <c r="G491" s="26"/>
    </row>
    <row r="492" spans="1:7" x14ac:dyDescent="0.25">
      <c r="A492" s="55"/>
      <c r="B492" s="87"/>
      <c r="C492" s="88"/>
      <c r="D492" s="75"/>
      <c r="E492" s="16"/>
      <c r="F492" s="26"/>
      <c r="G492" s="26"/>
    </row>
    <row r="493" spans="1:7" x14ac:dyDescent="0.25">
      <c r="A493" s="157" t="s">
        <v>150</v>
      </c>
      <c r="B493" s="119"/>
      <c r="C493" s="90" t="s">
        <v>164</v>
      </c>
      <c r="D493" s="75"/>
      <c r="E493" s="16"/>
      <c r="F493" s="26"/>
      <c r="G493" s="26"/>
    </row>
    <row r="494" spans="1:7" x14ac:dyDescent="0.25">
      <c r="A494" s="157"/>
      <c r="B494" s="119"/>
      <c r="C494" s="90" t="s">
        <v>165</v>
      </c>
      <c r="D494" s="75"/>
      <c r="E494" s="16"/>
      <c r="F494" s="26"/>
      <c r="G494" s="26"/>
    </row>
    <row r="495" spans="1:7" x14ac:dyDescent="0.25">
      <c r="A495" s="55"/>
      <c r="B495" s="87"/>
      <c r="C495" s="88"/>
      <c r="D495" s="75"/>
      <c r="E495" s="16"/>
      <c r="F495" s="26"/>
      <c r="G495" s="26"/>
    </row>
    <row r="496" spans="1:7" x14ac:dyDescent="0.25">
      <c r="A496" s="55"/>
      <c r="B496" s="73" t="s">
        <v>15</v>
      </c>
      <c r="C496" s="88" t="s">
        <v>121</v>
      </c>
      <c r="D496" s="75"/>
      <c r="E496" s="16"/>
      <c r="F496" s="26"/>
      <c r="G496" s="26"/>
    </row>
    <row r="497" spans="1:7" x14ac:dyDescent="0.25">
      <c r="A497" s="55"/>
      <c r="B497" s="73"/>
      <c r="C497" s="90" t="s">
        <v>144</v>
      </c>
      <c r="D497" s="75" t="s">
        <v>17</v>
      </c>
      <c r="E497" s="16">
        <v>1</v>
      </c>
      <c r="F497" s="158">
        <v>9800</v>
      </c>
      <c r="G497" s="26">
        <f>ROUND($E497*F497,2)</f>
        <v>9800</v>
      </c>
    </row>
    <row r="498" spans="1:7" x14ac:dyDescent="0.25">
      <c r="A498" s="55"/>
      <c r="B498" s="73"/>
      <c r="C498" s="90" t="s">
        <v>145</v>
      </c>
      <c r="D498" s="75" t="s">
        <v>17</v>
      </c>
      <c r="E498" s="16">
        <v>1</v>
      </c>
      <c r="F498" s="158">
        <v>9800</v>
      </c>
      <c r="G498" s="26">
        <f>ROUND($E498*F498,2)</f>
        <v>9800</v>
      </c>
    </row>
    <row r="499" spans="1:7" x14ac:dyDescent="0.25">
      <c r="A499" s="55"/>
      <c r="B499" s="73"/>
      <c r="C499" s="88"/>
      <c r="D499" s="75"/>
      <c r="E499" s="16"/>
      <c r="F499" s="158"/>
      <c r="G499" s="26"/>
    </row>
    <row r="500" spans="1:7" x14ac:dyDescent="0.25">
      <c r="A500" s="55"/>
      <c r="B500" s="73" t="s">
        <v>18</v>
      </c>
      <c r="C500" s="88" t="s">
        <v>122</v>
      </c>
      <c r="D500" s="75"/>
      <c r="E500" s="16"/>
      <c r="F500" s="158"/>
      <c r="G500" s="26"/>
    </row>
    <row r="501" spans="1:7" x14ac:dyDescent="0.25">
      <c r="A501" s="55"/>
      <c r="B501" s="73"/>
      <c r="C501" s="90" t="s">
        <v>146</v>
      </c>
      <c r="D501" s="75" t="s">
        <v>17</v>
      </c>
      <c r="E501" s="16">
        <v>1</v>
      </c>
      <c r="F501" s="158">
        <v>6200</v>
      </c>
      <c r="G501" s="26">
        <f>ROUND($E501*F501,2)</f>
        <v>6200</v>
      </c>
    </row>
    <row r="502" spans="1:7" x14ac:dyDescent="0.25">
      <c r="A502" s="55"/>
      <c r="B502" s="73"/>
      <c r="C502" s="90" t="s">
        <v>147</v>
      </c>
      <c r="D502" s="75" t="s">
        <v>17</v>
      </c>
      <c r="E502" s="16">
        <v>1</v>
      </c>
      <c r="F502" s="158">
        <v>6200</v>
      </c>
      <c r="G502" s="26">
        <f>ROUND($E502*F502,2)</f>
        <v>6200</v>
      </c>
    </row>
    <row r="503" spans="1:7" x14ac:dyDescent="0.25">
      <c r="A503" s="55"/>
      <c r="B503" s="73"/>
      <c r="C503" s="90" t="s">
        <v>148</v>
      </c>
      <c r="D503" s="75" t="s">
        <v>17</v>
      </c>
      <c r="E503" s="16">
        <v>1</v>
      </c>
      <c r="F503" s="158">
        <v>6200</v>
      </c>
      <c r="G503" s="26">
        <f>ROUND($E503*F503,2)</f>
        <v>6200</v>
      </c>
    </row>
    <row r="504" spans="1:7" x14ac:dyDescent="0.25">
      <c r="A504" s="55"/>
      <c r="B504" s="73"/>
      <c r="C504" s="90" t="s">
        <v>149</v>
      </c>
      <c r="D504" s="75" t="s">
        <v>17</v>
      </c>
      <c r="E504" s="16">
        <v>1</v>
      </c>
      <c r="F504" s="158">
        <v>6200</v>
      </c>
      <c r="G504" s="26">
        <f>ROUND($E504*F504,2)</f>
        <v>6200</v>
      </c>
    </row>
    <row r="505" spans="1:7" x14ac:dyDescent="0.25">
      <c r="A505" s="55"/>
      <c r="B505" s="73"/>
      <c r="C505" s="90" t="s">
        <v>180</v>
      </c>
      <c r="D505" s="75" t="s">
        <v>17</v>
      </c>
      <c r="E505" s="16">
        <v>1</v>
      </c>
      <c r="F505" s="158">
        <v>6200</v>
      </c>
      <c r="G505" s="26">
        <f>ROUND($E505*F505,2)</f>
        <v>6200</v>
      </c>
    </row>
    <row r="506" spans="1:7" x14ac:dyDescent="0.25">
      <c r="A506" s="55"/>
      <c r="B506" s="87"/>
      <c r="C506" s="88"/>
      <c r="D506" s="75"/>
      <c r="E506" s="16"/>
      <c r="F506" s="158"/>
      <c r="G506" s="26"/>
    </row>
    <row r="507" spans="1:7" x14ac:dyDescent="0.25">
      <c r="A507" s="55" t="s">
        <v>37</v>
      </c>
      <c r="B507" s="73"/>
      <c r="C507" s="86" t="s">
        <v>38</v>
      </c>
      <c r="D507" s="75"/>
      <c r="E507" s="16"/>
      <c r="F507" s="158"/>
      <c r="G507" s="26"/>
    </row>
    <row r="508" spans="1:7" x14ac:dyDescent="0.25">
      <c r="A508" s="55"/>
      <c r="B508" s="87"/>
      <c r="C508" s="88"/>
      <c r="D508" s="75"/>
      <c r="E508" s="16"/>
      <c r="F508" s="158"/>
      <c r="G508" s="26"/>
    </row>
    <row r="509" spans="1:7" ht="12" customHeight="1" x14ac:dyDescent="0.25">
      <c r="A509" s="93"/>
      <c r="B509" s="73"/>
      <c r="C509" s="88" t="s">
        <v>117</v>
      </c>
      <c r="D509" s="75"/>
      <c r="E509" s="16"/>
      <c r="F509" s="159"/>
      <c r="G509" s="26"/>
    </row>
    <row r="510" spans="1:7" x14ac:dyDescent="0.25">
      <c r="A510" s="55"/>
      <c r="B510" s="73"/>
      <c r="C510" s="88"/>
      <c r="D510" s="75"/>
      <c r="E510" s="16"/>
      <c r="F510" s="158"/>
      <c r="G510" s="26"/>
    </row>
    <row r="511" spans="1:7" ht="24" x14ac:dyDescent="0.25">
      <c r="A511" s="55" t="s">
        <v>56</v>
      </c>
      <c r="B511" s="73"/>
      <c r="C511" s="88" t="s">
        <v>118</v>
      </c>
      <c r="D511" s="75"/>
      <c r="E511" s="16"/>
      <c r="F511" s="158"/>
      <c r="G511" s="26"/>
    </row>
    <row r="512" spans="1:7" x14ac:dyDescent="0.25">
      <c r="A512" s="55"/>
      <c r="B512" s="73"/>
      <c r="C512" s="88"/>
      <c r="D512" s="75"/>
      <c r="E512" s="16"/>
      <c r="F512" s="158"/>
      <c r="G512" s="26"/>
    </row>
    <row r="513" spans="1:7" ht="12" customHeight="1" x14ac:dyDescent="0.25">
      <c r="A513" s="55"/>
      <c r="B513" s="73"/>
      <c r="C513" s="88" t="s">
        <v>119</v>
      </c>
      <c r="D513" s="75"/>
      <c r="E513" s="16"/>
      <c r="F513" s="158"/>
      <c r="G513" s="26"/>
    </row>
    <row r="514" spans="1:7" x14ac:dyDescent="0.25">
      <c r="A514" s="55"/>
      <c r="B514" s="73"/>
      <c r="C514" s="88" t="s">
        <v>120</v>
      </c>
      <c r="D514" s="75"/>
      <c r="E514" s="16"/>
      <c r="F514" s="158"/>
      <c r="G514" s="26"/>
    </row>
    <row r="515" spans="1:7" x14ac:dyDescent="0.25">
      <c r="A515" s="55"/>
      <c r="B515" s="73"/>
      <c r="C515" s="88"/>
      <c r="D515" s="75"/>
      <c r="E515" s="16"/>
      <c r="F515" s="158"/>
      <c r="G515" s="26"/>
    </row>
    <row r="516" spans="1:7" x14ac:dyDescent="0.25">
      <c r="A516" s="55"/>
      <c r="B516" s="73" t="s">
        <v>15</v>
      </c>
      <c r="C516" s="88" t="s">
        <v>121</v>
      </c>
      <c r="D516" s="75"/>
      <c r="E516" s="16"/>
      <c r="F516" s="158"/>
      <c r="G516" s="26"/>
    </row>
    <row r="517" spans="1:7" x14ac:dyDescent="0.25">
      <c r="A517" s="55"/>
      <c r="B517" s="73"/>
      <c r="C517" s="90" t="s">
        <v>144</v>
      </c>
      <c r="D517" s="75" t="s">
        <v>17</v>
      </c>
      <c r="E517" s="16">
        <v>1</v>
      </c>
      <c r="F517" s="158">
        <v>12250</v>
      </c>
      <c r="G517" s="26">
        <f>ROUND($E517*F517,2)</f>
        <v>12250</v>
      </c>
    </row>
    <row r="518" spans="1:7" x14ac:dyDescent="0.25">
      <c r="A518" s="55"/>
      <c r="B518" s="73"/>
      <c r="C518" s="90" t="s">
        <v>145</v>
      </c>
      <c r="D518" s="75" t="s">
        <v>17</v>
      </c>
      <c r="E518" s="16">
        <v>1</v>
      </c>
      <c r="F518" s="158">
        <v>12250</v>
      </c>
      <c r="G518" s="26">
        <f>ROUND($E518*F518,2)</f>
        <v>12250</v>
      </c>
    </row>
    <row r="519" spans="1:7" x14ac:dyDescent="0.25">
      <c r="A519" s="55"/>
      <c r="B519" s="73"/>
      <c r="C519" s="88"/>
      <c r="D519" s="75"/>
      <c r="E519" s="16"/>
      <c r="F519" s="158"/>
      <c r="G519" s="26"/>
    </row>
    <row r="520" spans="1:7" x14ac:dyDescent="0.25">
      <c r="A520" s="55"/>
      <c r="B520" s="73" t="s">
        <v>18</v>
      </c>
      <c r="C520" s="88" t="s">
        <v>122</v>
      </c>
      <c r="D520" s="75"/>
      <c r="E520" s="16"/>
      <c r="F520" s="158"/>
      <c r="G520" s="26"/>
    </row>
    <row r="521" spans="1:7" x14ac:dyDescent="0.25">
      <c r="A521" s="55"/>
      <c r="B521" s="73"/>
      <c r="C521" s="90" t="s">
        <v>146</v>
      </c>
      <c r="D521" s="75" t="s">
        <v>17</v>
      </c>
      <c r="E521" s="16">
        <v>1</v>
      </c>
      <c r="F521" s="158">
        <v>9800</v>
      </c>
      <c r="G521" s="26">
        <f>ROUND($E521*F521,2)</f>
        <v>9800</v>
      </c>
    </row>
    <row r="522" spans="1:7" x14ac:dyDescent="0.25">
      <c r="A522" s="55"/>
      <c r="B522" s="73"/>
      <c r="C522" s="90" t="s">
        <v>147</v>
      </c>
      <c r="D522" s="75" t="s">
        <v>17</v>
      </c>
      <c r="E522" s="16">
        <v>1</v>
      </c>
      <c r="F522" s="158">
        <v>9800</v>
      </c>
      <c r="G522" s="26">
        <f>ROUND($E522*F522,2)</f>
        <v>9800</v>
      </c>
    </row>
    <row r="523" spans="1:7" x14ac:dyDescent="0.25">
      <c r="A523" s="55"/>
      <c r="B523" s="73"/>
      <c r="C523" s="90" t="s">
        <v>148</v>
      </c>
      <c r="D523" s="75" t="s">
        <v>17</v>
      </c>
      <c r="E523" s="16">
        <v>1</v>
      </c>
      <c r="F523" s="158">
        <v>9800</v>
      </c>
      <c r="G523" s="26">
        <f>ROUND($E523*F523,2)</f>
        <v>9800</v>
      </c>
    </row>
    <row r="524" spans="1:7" x14ac:dyDescent="0.25">
      <c r="A524" s="55"/>
      <c r="B524" s="73"/>
      <c r="C524" s="90" t="s">
        <v>149</v>
      </c>
      <c r="D524" s="75" t="s">
        <v>17</v>
      </c>
      <c r="E524" s="16">
        <v>1</v>
      </c>
      <c r="F524" s="158">
        <v>9800</v>
      </c>
      <c r="G524" s="26">
        <f>ROUND($E524*F524,2)</f>
        <v>9800</v>
      </c>
    </row>
    <row r="525" spans="1:7" x14ac:dyDescent="0.25">
      <c r="A525" s="55"/>
      <c r="B525" s="73"/>
      <c r="C525" s="90" t="s">
        <v>180</v>
      </c>
      <c r="D525" s="75" t="s">
        <v>17</v>
      </c>
      <c r="E525" s="16">
        <v>1</v>
      </c>
      <c r="F525" s="158">
        <v>9800</v>
      </c>
      <c r="G525" s="26">
        <f>ROUND($E525*F525,2)</f>
        <v>9800</v>
      </c>
    </row>
    <row r="526" spans="1:7" x14ac:dyDescent="0.25">
      <c r="A526" s="55"/>
      <c r="B526" s="73"/>
      <c r="C526" s="88"/>
      <c r="D526" s="75"/>
      <c r="E526" s="16"/>
      <c r="F526" s="26"/>
      <c r="G526" s="26"/>
    </row>
    <row r="527" spans="1:7" ht="36" x14ac:dyDescent="0.25">
      <c r="A527" s="55"/>
      <c r="B527" s="73"/>
      <c r="C527" s="160" t="s">
        <v>158</v>
      </c>
      <c r="D527" s="75"/>
      <c r="E527" s="16"/>
      <c r="F527" s="26"/>
      <c r="G527" s="26"/>
    </row>
    <row r="528" spans="1:7" x14ac:dyDescent="0.25">
      <c r="A528" s="55"/>
      <c r="B528" s="73"/>
      <c r="C528" s="160"/>
      <c r="D528" s="75"/>
      <c r="E528" s="16"/>
      <c r="F528" s="26"/>
      <c r="G528" s="26"/>
    </row>
    <row r="529" spans="1:7" ht="36" x14ac:dyDescent="0.25">
      <c r="A529" s="55"/>
      <c r="B529" s="73"/>
      <c r="C529" s="160" t="s">
        <v>176</v>
      </c>
      <c r="D529" s="75"/>
      <c r="E529" s="16"/>
      <c r="F529" s="26"/>
      <c r="G529" s="26"/>
    </row>
    <row r="530" spans="1:7" x14ac:dyDescent="0.25">
      <c r="A530" s="55"/>
      <c r="B530" s="73"/>
      <c r="C530" s="88"/>
      <c r="D530" s="75"/>
      <c r="E530" s="16"/>
      <c r="F530" s="26"/>
      <c r="G530" s="26"/>
    </row>
    <row r="531" spans="1:7" ht="24" x14ac:dyDescent="0.25">
      <c r="A531" s="55" t="s">
        <v>60</v>
      </c>
      <c r="B531" s="73"/>
      <c r="C531" s="86" t="s">
        <v>61</v>
      </c>
      <c r="D531" s="75"/>
      <c r="E531" s="16"/>
      <c r="F531" s="26"/>
      <c r="G531" s="26"/>
    </row>
    <row r="532" spans="1:7" x14ac:dyDescent="0.25">
      <c r="A532" s="55"/>
      <c r="B532" s="87"/>
      <c r="C532" s="88"/>
      <c r="D532" s="75"/>
      <c r="E532" s="16"/>
      <c r="F532" s="26"/>
      <c r="G532" s="26"/>
    </row>
    <row r="533" spans="1:7" x14ac:dyDescent="0.25">
      <c r="A533" s="55" t="s">
        <v>62</v>
      </c>
      <c r="B533" s="87"/>
      <c r="C533" s="57" t="s">
        <v>63</v>
      </c>
      <c r="D533" s="75"/>
      <c r="E533" s="16"/>
      <c r="F533" s="26"/>
      <c r="G533" s="26"/>
    </row>
    <row r="534" spans="1:7" x14ac:dyDescent="0.25">
      <c r="A534" s="55"/>
      <c r="B534" s="87"/>
      <c r="C534" s="90" t="s">
        <v>172</v>
      </c>
      <c r="D534" s="75"/>
      <c r="E534" s="16"/>
      <c r="F534" s="26"/>
      <c r="G534" s="26"/>
    </row>
    <row r="535" spans="1:7" x14ac:dyDescent="0.25">
      <c r="A535" s="55"/>
      <c r="B535" s="87"/>
      <c r="C535" s="88"/>
      <c r="D535" s="75"/>
      <c r="E535" s="16"/>
      <c r="F535" s="26"/>
      <c r="G535" s="26"/>
    </row>
    <row r="536" spans="1:7" ht="24" x14ac:dyDescent="0.25">
      <c r="A536" s="55"/>
      <c r="B536" s="73" t="s">
        <v>15</v>
      </c>
      <c r="C536" s="88" t="s">
        <v>125</v>
      </c>
      <c r="D536" s="75" t="s">
        <v>65</v>
      </c>
      <c r="E536" s="16"/>
      <c r="F536" s="26">
        <f>$F$139</f>
        <v>0</v>
      </c>
      <c r="G536" s="30" t="s">
        <v>130</v>
      </c>
    </row>
    <row r="537" spans="1:7" x14ac:dyDescent="0.25">
      <c r="A537" s="55"/>
      <c r="B537" s="73"/>
      <c r="C537" s="88"/>
      <c r="D537" s="75"/>
      <c r="E537" s="16"/>
      <c r="F537" s="26"/>
      <c r="G537" s="26"/>
    </row>
    <row r="538" spans="1:7" ht="24" x14ac:dyDescent="0.25">
      <c r="A538" s="55"/>
      <c r="B538" s="73" t="s">
        <v>18</v>
      </c>
      <c r="C538" s="88" t="s">
        <v>134</v>
      </c>
      <c r="D538" s="75" t="s">
        <v>65</v>
      </c>
      <c r="E538" s="16">
        <v>50</v>
      </c>
      <c r="F538" s="26">
        <f>$F$141</f>
        <v>0</v>
      </c>
      <c r="G538" s="26">
        <f>ROUND($E538*F538,2)</f>
        <v>0</v>
      </c>
    </row>
    <row r="539" spans="1:7" x14ac:dyDescent="0.25">
      <c r="A539" s="55"/>
      <c r="B539" s="73"/>
      <c r="C539" s="88"/>
      <c r="D539" s="75"/>
      <c r="E539" s="16"/>
      <c r="F539" s="26"/>
      <c r="G539" s="26"/>
    </row>
    <row r="540" spans="1:7" x14ac:dyDescent="0.25">
      <c r="A540" s="55" t="s">
        <v>71</v>
      </c>
      <c r="B540" s="87"/>
      <c r="C540" s="90" t="s">
        <v>177</v>
      </c>
      <c r="D540" s="75"/>
      <c r="E540" s="16"/>
      <c r="F540" s="26"/>
      <c r="G540" s="26"/>
    </row>
    <row r="541" spans="1:7" ht="15.75" customHeight="1" x14ac:dyDescent="0.25">
      <c r="A541" s="55"/>
      <c r="B541" s="87"/>
      <c r="C541" s="90" t="s">
        <v>178</v>
      </c>
      <c r="D541" s="75"/>
      <c r="E541" s="16"/>
      <c r="F541" s="26"/>
      <c r="G541" s="26"/>
    </row>
    <row r="542" spans="1:7" x14ac:dyDescent="0.25">
      <c r="A542" s="55"/>
      <c r="B542" s="87"/>
      <c r="C542" s="90" t="s">
        <v>179</v>
      </c>
      <c r="D542" s="75"/>
      <c r="E542" s="16"/>
      <c r="F542" s="26"/>
      <c r="G542" s="26"/>
    </row>
    <row r="543" spans="1:7" x14ac:dyDescent="0.25">
      <c r="A543" s="55"/>
      <c r="B543" s="87"/>
      <c r="C543" s="88"/>
      <c r="D543" s="75"/>
      <c r="E543" s="16"/>
      <c r="F543" s="26"/>
      <c r="G543" s="26"/>
    </row>
    <row r="544" spans="1:7" ht="24" x14ac:dyDescent="0.25">
      <c r="A544" s="55"/>
      <c r="B544" s="73" t="s">
        <v>18</v>
      </c>
      <c r="C544" s="88" t="s">
        <v>132</v>
      </c>
      <c r="D544" s="75" t="s">
        <v>65</v>
      </c>
      <c r="E544" s="16">
        <f>2*10</f>
        <v>20</v>
      </c>
      <c r="F544" s="26">
        <f>$F$181</f>
        <v>0</v>
      </c>
      <c r="G544" s="26">
        <f>ROUND($E544*F544,2)</f>
        <v>0</v>
      </c>
    </row>
    <row r="545" spans="1:7" x14ac:dyDescent="0.25">
      <c r="A545" s="55"/>
      <c r="B545" s="73"/>
      <c r="C545" s="88"/>
      <c r="D545" s="75"/>
      <c r="E545" s="16"/>
      <c r="F545" s="26"/>
      <c r="G545" s="26"/>
    </row>
    <row r="546" spans="1:7" x14ac:dyDescent="0.25">
      <c r="A546" s="55"/>
      <c r="B546" s="73" t="s">
        <v>28</v>
      </c>
      <c r="C546" s="88" t="s">
        <v>72</v>
      </c>
      <c r="D546" s="75" t="s">
        <v>67</v>
      </c>
      <c r="E546" s="16">
        <v>5</v>
      </c>
      <c r="F546" s="26">
        <f>$F$183</f>
        <v>0</v>
      </c>
      <c r="G546" s="26">
        <f>ROUND($E546*F546,2)</f>
        <v>0</v>
      </c>
    </row>
    <row r="547" spans="1:7" x14ac:dyDescent="0.25">
      <c r="A547" s="55"/>
      <c r="B547" s="73"/>
      <c r="C547" s="88" t="s">
        <v>68</v>
      </c>
      <c r="D547" s="75"/>
      <c r="E547" s="16"/>
      <c r="F547" s="26"/>
      <c r="G547" s="26"/>
    </row>
    <row r="548" spans="1:7" x14ac:dyDescent="0.25">
      <c r="A548" s="55"/>
      <c r="B548" s="73"/>
      <c r="C548" s="88"/>
      <c r="D548" s="75"/>
      <c r="E548" s="16"/>
      <c r="F548" s="26"/>
      <c r="G548" s="26"/>
    </row>
    <row r="549" spans="1:7" ht="24" x14ac:dyDescent="0.25">
      <c r="A549" s="55"/>
      <c r="B549" s="73" t="s">
        <v>151</v>
      </c>
      <c r="C549" s="88" t="s">
        <v>136</v>
      </c>
      <c r="D549" s="75" t="s">
        <v>65</v>
      </c>
      <c r="E549" s="16">
        <f>2*10</f>
        <v>20</v>
      </c>
      <c r="F549" s="26">
        <f>$F$188</f>
        <v>0</v>
      </c>
      <c r="G549" s="26">
        <f>ROUND($E549*F549,2)</f>
        <v>0</v>
      </c>
    </row>
    <row r="550" spans="1:7" x14ac:dyDescent="0.25">
      <c r="A550" s="55"/>
      <c r="B550" s="73"/>
      <c r="C550" s="88"/>
      <c r="D550" s="75"/>
      <c r="E550" s="16"/>
      <c r="F550" s="26"/>
      <c r="G550" s="26"/>
    </row>
    <row r="551" spans="1:7" ht="24" x14ac:dyDescent="0.25">
      <c r="A551" s="55"/>
      <c r="B551" s="73" t="s">
        <v>74</v>
      </c>
      <c r="C551" s="90" t="s">
        <v>183</v>
      </c>
      <c r="D551" s="75" t="s">
        <v>67</v>
      </c>
      <c r="E551" s="16">
        <v>7</v>
      </c>
      <c r="F551" s="26">
        <f>$F$190</f>
        <v>0</v>
      </c>
      <c r="G551" s="26">
        <f>ROUND($E551*F551,2)</f>
        <v>0</v>
      </c>
    </row>
    <row r="552" spans="1:7" x14ac:dyDescent="0.25">
      <c r="A552" s="94"/>
      <c r="B552" s="60"/>
      <c r="C552" s="90"/>
      <c r="D552" s="95"/>
      <c r="E552" s="18"/>
      <c r="F552" s="26"/>
      <c r="G552" s="26"/>
    </row>
    <row r="553" spans="1:7" x14ac:dyDescent="0.2">
      <c r="A553" s="41" t="s">
        <v>126</v>
      </c>
      <c r="B553" s="5"/>
      <c r="C553" s="5"/>
      <c r="D553" s="5"/>
      <c r="E553" s="5"/>
      <c r="F553" s="14" t="s">
        <v>129</v>
      </c>
      <c r="G553" s="35">
        <f>SUM(G496:G551)</f>
        <v>124100</v>
      </c>
    </row>
    <row r="554" spans="1:7" x14ac:dyDescent="0.25">
      <c r="A554" s="59"/>
      <c r="B554" s="121"/>
      <c r="C554" s="59"/>
      <c r="D554" s="109"/>
      <c r="E554" s="3"/>
    </row>
  </sheetData>
  <sheetProtection algorithmName="SHA-512" hashValue="v4JRQBMQnrBrpF2aq3vfkYJGamOkeljzS738QWnFpvBaL/wfLQD/fCh5F2stcHQkJmXt6hNV1oXodGeSEBRCMQ==" saltValue="iYx5cC2/GtnPp41NwuDbVg==" spinCount="100000" sheet="1" objects="1" scenarios="1" selectLockedCells="1"/>
  <mergeCells count="13">
    <mergeCell ref="C233:E233"/>
    <mergeCell ref="C235:E235"/>
    <mergeCell ref="A1:E1"/>
    <mergeCell ref="F3:G3"/>
    <mergeCell ref="F4:G4"/>
    <mergeCell ref="F5:G5"/>
    <mergeCell ref="C238:E238"/>
    <mergeCell ref="A411:E411"/>
    <mergeCell ref="A483:E483"/>
    <mergeCell ref="C240:E240"/>
    <mergeCell ref="A249:E249"/>
    <mergeCell ref="A265:E265"/>
    <mergeCell ref="A336:E336"/>
  </mergeCells>
  <conditionalFormatting sqref="F3:G5">
    <cfRule type="expression" dxfId="1" priority="39">
      <formula>F$3="TENDERED FOR PACKAGE 4"</formula>
    </cfRule>
    <cfRule type="expression" dxfId="0" priority="40">
      <formula>F$3="No Tender for Package 4"</formula>
    </cfRule>
  </conditionalFormatting>
  <hyperlinks>
    <hyperlink ref="A244" location="'P1-EME 1 '!A1" display="PART 2.1 EME 1"/>
    <hyperlink ref="A245" location="'P1-EME 2'!A1" display="PART 2.2 EME 2"/>
    <hyperlink ref="A246" location="'P1-EME 3'!A1" display="PART 2.3 EME 3"/>
    <hyperlink ref="A247" location="'P1-EME 4'!A1" display="PART 2.4 EME 4"/>
  </hyperlinks>
  <printOptions horizontalCentered="1"/>
  <pageMargins left="0.74803149606299213" right="0.74803149606299213" top="0.98425196850393704" bottom="0.98425196850393704" header="0.51181102362204722" footer="0.51181102362204722"/>
  <pageSetup paperSize="9" scale="68" firstPageNumber="5" fitToHeight="0" orientation="portrait" useFirstPageNumber="1" r:id="rId1"/>
  <headerFooter alignWithMargins="0">
    <oddFooter>&amp;RC2-&amp;P</oddFooter>
  </headerFooter>
  <rowBreaks count="8" manualBreakCount="8">
    <brk id="60" max="8" man="1"/>
    <brk id="108" max="8" man="1"/>
    <brk id="163" max="8" man="1"/>
    <brk id="222" max="8" man="1"/>
    <brk id="263" max="8" man="1"/>
    <brk id="334" max="8" man="1"/>
    <brk id="409" max="8" man="1"/>
    <brk id="481" max="8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Package 4 BOQ</vt:lpstr>
      <vt:lpstr>'Package 4 BOQ'!Print_Area</vt:lpstr>
    </vt:vector>
  </TitlesOfParts>
  <Company>KBK Engineers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André van der Merwe</dc:creator>
  <cp:lastModifiedBy>Anesh Madanlal</cp:lastModifiedBy>
  <cp:lastPrinted>2025-06-04T11:03:00Z</cp:lastPrinted>
  <dcterms:created xsi:type="dcterms:W3CDTF">2021-08-30T12:20:19Z</dcterms:created>
  <dcterms:modified xsi:type="dcterms:W3CDTF">2025-06-04T11:03:31Z</dcterms:modified>
</cp:coreProperties>
</file>